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F:\PwrMrktg\RsrcSch\SNR\Monthly_Forecasts\1_Month_Offset_Process\2026.09 Sep Onward\"/>
    </mc:Choice>
  </mc:AlternateContent>
  <xr:revisionPtr revIDLastSave="0" documentId="8_{4DDA2643-5D7F-49B3-943F-8603772DABE4}" xr6:coauthVersionLast="47" xr6:coauthVersionMax="47" xr10:uidLastSave="{00000000-0000-0000-0000-000000000000}"/>
  <bookViews>
    <workbookView xWindow="-28920" yWindow="-120" windowWidth="29040" windowHeight="17520" xr2:uid="{00000000-000D-0000-FFFF-FFFF00000000}"/>
  </bookViews>
  <sheets>
    <sheet name="Rolling 12 Month Forecast" sheetId="1" r:id="rId1"/>
    <sheet name="other_data" sheetId="4" r:id="rId2"/>
  </sheets>
  <externalReferences>
    <externalReference r:id="rId3"/>
  </externalReferences>
  <definedNames>
    <definedName name="FirstPreference">'[1]Other Data (12)'!$B$40:$D$220</definedName>
    <definedName name="_xlnm.Print_Area" localSheetId="0">'Rolling 12 Month Forecast'!$B$3:$V$65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2" i="1" l="1"/>
  <c r="J52" i="1"/>
  <c r="K52" i="1"/>
  <c r="L52" i="1"/>
  <c r="I29" i="1"/>
  <c r="J29" i="1"/>
  <c r="K29" i="1"/>
  <c r="L29" i="1"/>
  <c r="C29" i="1"/>
  <c r="O27" i="1" l="1"/>
  <c r="S27" i="1" s="1"/>
  <c r="P27" i="1"/>
  <c r="P42" i="1" l="1"/>
  <c r="B16" i="1"/>
  <c r="U27" i="1"/>
  <c r="P26" i="1"/>
  <c r="U26" i="1" s="1"/>
  <c r="P25" i="1"/>
  <c r="U25" i="1" s="1"/>
  <c r="P24" i="1"/>
  <c r="U24" i="1" s="1"/>
  <c r="P23" i="1"/>
  <c r="U23" i="1" s="1"/>
  <c r="P22" i="1"/>
  <c r="U22" i="1" s="1"/>
  <c r="P21" i="1"/>
  <c r="U21" i="1" s="1"/>
  <c r="P20" i="1"/>
  <c r="U20" i="1" s="1"/>
  <c r="P19" i="1"/>
  <c r="U19" i="1" s="1"/>
  <c r="P18" i="1"/>
  <c r="U18" i="1" s="1"/>
  <c r="P17" i="1"/>
  <c r="U17" i="1" s="1"/>
  <c r="P46" i="1" l="1"/>
  <c r="U46" i="1" s="1"/>
  <c r="P48" i="1"/>
  <c r="U48" i="1" s="1"/>
  <c r="G29" i="1" l="1"/>
  <c r="G52" i="1"/>
  <c r="H52" i="1"/>
  <c r="F29" i="1"/>
  <c r="E52" i="1"/>
  <c r="C52" i="1"/>
  <c r="E29" i="1"/>
  <c r="F52" i="1"/>
  <c r="D52" i="1"/>
  <c r="O50" i="1"/>
  <c r="O49" i="1"/>
  <c r="O48" i="1"/>
  <c r="O47" i="1"/>
  <c r="O46" i="1"/>
  <c r="O45" i="1"/>
  <c r="O44" i="1"/>
  <c r="O43" i="1"/>
  <c r="O42" i="1"/>
  <c r="O41" i="1"/>
  <c r="O40" i="1"/>
  <c r="S40" i="1" s="1"/>
  <c r="O39" i="1"/>
  <c r="H29" i="1"/>
  <c r="D29" i="1"/>
  <c r="O26" i="1"/>
  <c r="O25" i="1"/>
  <c r="O24" i="1"/>
  <c r="O23" i="1"/>
  <c r="O22" i="1"/>
  <c r="S22" i="1" s="1"/>
  <c r="O21" i="1"/>
  <c r="S21" i="1" s="1"/>
  <c r="O20" i="1"/>
  <c r="O19" i="1"/>
  <c r="S19" i="1" s="1"/>
  <c r="O18" i="1"/>
  <c r="O17" i="1"/>
  <c r="O16" i="1"/>
  <c r="P41" i="1"/>
  <c r="U41" i="1" s="1"/>
  <c r="U42" i="1"/>
  <c r="P39" i="1"/>
  <c r="U39" i="1" s="1"/>
  <c r="P40" i="1"/>
  <c r="U40" i="1" s="1"/>
  <c r="P43" i="1"/>
  <c r="U43" i="1" s="1"/>
  <c r="P44" i="1"/>
  <c r="U44" i="1" s="1"/>
  <c r="P45" i="1"/>
  <c r="U45" i="1" s="1"/>
  <c r="P47" i="1"/>
  <c r="U47" i="1" s="1"/>
  <c r="P49" i="1"/>
  <c r="U49" i="1" s="1"/>
  <c r="P50" i="1"/>
  <c r="U50" i="1" s="1"/>
  <c r="N29" i="1"/>
  <c r="S16" i="1" l="1"/>
  <c r="T16" i="1" s="1"/>
  <c r="U52" i="1"/>
  <c r="B17" i="1"/>
  <c r="S23" i="1"/>
  <c r="S17" i="1"/>
  <c r="S20" i="1"/>
  <c r="S26" i="1"/>
  <c r="S39" i="1"/>
  <c r="S50" i="1"/>
  <c r="S43" i="1"/>
  <c r="S47" i="1"/>
  <c r="S42" i="1"/>
  <c r="S48" i="1"/>
  <c r="S41" i="1"/>
  <c r="S45" i="1"/>
  <c r="G7" i="1"/>
  <c r="B39" i="1"/>
  <c r="S24" i="1"/>
  <c r="S46" i="1"/>
  <c r="S49" i="1"/>
  <c r="S44" i="1"/>
  <c r="P52" i="1"/>
  <c r="S18" i="1"/>
  <c r="S25" i="1"/>
  <c r="T39" i="1" l="1"/>
  <c r="V39" i="1" s="1"/>
  <c r="T17" i="1"/>
  <c r="V17" i="1" s="1"/>
  <c r="B18" i="1"/>
  <c r="B40" i="1"/>
  <c r="T40" i="1" s="1"/>
  <c r="T18" i="1" l="1"/>
  <c r="V18" i="1" s="1"/>
  <c r="B41" i="1"/>
  <c r="T41" i="1" s="1"/>
  <c r="V41" i="1" s="1"/>
  <c r="B19" i="1"/>
  <c r="V40" i="1"/>
  <c r="T19" i="1" l="1"/>
  <c r="V19" i="1" s="1"/>
  <c r="B20" i="1"/>
  <c r="B42" i="1"/>
  <c r="T42" i="1" s="1"/>
  <c r="V42" i="1" s="1"/>
  <c r="T20" i="1" l="1"/>
  <c r="V20" i="1" s="1"/>
  <c r="B21" i="1"/>
  <c r="B43" i="1"/>
  <c r="T43" i="1" s="1"/>
  <c r="V43" i="1" s="1"/>
  <c r="T21" i="1" l="1"/>
  <c r="V21" i="1" s="1"/>
  <c r="B22" i="1"/>
  <c r="B44" i="1"/>
  <c r="T44" i="1" s="1"/>
  <c r="V44" i="1" s="1"/>
  <c r="T22" i="1" l="1"/>
  <c r="V22" i="1" s="1"/>
  <c r="B45" i="1"/>
  <c r="T45" i="1" s="1"/>
  <c r="V45" i="1" s="1"/>
  <c r="B23" i="1"/>
  <c r="T23" i="1" l="1"/>
  <c r="V23" i="1" s="1"/>
  <c r="B46" i="1"/>
  <c r="T46" i="1" s="1"/>
  <c r="V46" i="1" s="1"/>
  <c r="B24" i="1"/>
  <c r="B25" i="1" s="1"/>
  <c r="T25" i="1" s="1"/>
  <c r="T24" i="1" l="1"/>
  <c r="V24" i="1" s="1"/>
  <c r="B47" i="1"/>
  <c r="T47" i="1" s="1"/>
  <c r="V47" i="1" s="1"/>
  <c r="V25" i="1"/>
  <c r="B26" i="1"/>
  <c r="T26" i="1" s="1"/>
  <c r="B48" i="1"/>
  <c r="T48" i="1" s="1"/>
  <c r="V48" i="1" l="1"/>
  <c r="V26" i="1"/>
  <c r="B27" i="1"/>
  <c r="T27" i="1" s="1"/>
  <c r="B49" i="1"/>
  <c r="T49" i="1" s="1"/>
  <c r="V49" i="1" l="1"/>
  <c r="V27" i="1"/>
  <c r="B50" i="1"/>
  <c r="T50" i="1" s="1"/>
  <c r="K7" i="1"/>
  <c r="V50" i="1" l="1"/>
  <c r="P16" i="1" l="1"/>
  <c r="P29" i="1" l="1"/>
  <c r="U16" i="1"/>
  <c r="U29" i="1" s="1"/>
  <c r="V16" i="1" l="1"/>
</calcChain>
</file>

<file path=xl/sharedStrings.xml><?xml version="1.0" encoding="utf-8"?>
<sst xmlns="http://schemas.openxmlformats.org/spreadsheetml/2006/main" count="176" uniqueCount="74">
  <si>
    <t>Western Area Power Administration</t>
  </si>
  <si>
    <t>Starting Forecast Month:</t>
  </si>
  <si>
    <t>Sierra Nevada Region</t>
  </si>
  <si>
    <t>Twelve-Month Forecast of CVP Generation and Base Resource</t>
  </si>
  <si>
    <t xml:space="preserve">      Values at Load Center (Tracy Substation)</t>
  </si>
  <si>
    <t>90% (Dry)</t>
  </si>
  <si>
    <t xml:space="preserve"> </t>
  </si>
  <si>
    <t>Month</t>
  </si>
  <si>
    <t>CVP Generation</t>
  </si>
  <si>
    <t>Project Use</t>
  </si>
  <si>
    <t>First Preference</t>
  </si>
  <si>
    <t>Reg &amp; Res</t>
  </si>
  <si>
    <t>Purchases and Exchanges</t>
  </si>
  <si>
    <t>Base Resource</t>
  </si>
  <si>
    <t xml:space="preserve">CVP Maximum Capability </t>
  </si>
  <si>
    <t>CVP Energy Generation</t>
  </si>
  <si>
    <t>Peak Project Use Demand</t>
  </si>
  <si>
    <t>Project Use (PU) Load Energy</t>
  </si>
  <si>
    <t>First Pref. (FP) Peak Demand</t>
  </si>
  <si>
    <t>First Pref. (FP) Load Energy</t>
  </si>
  <si>
    <t xml:space="preserve">Estimated Ancillary Services Capacity </t>
  </si>
  <si>
    <t>PU Forward Purchase Off-Peak Energy</t>
  </si>
  <si>
    <t>PU &amp; FP Capacity Purchase Reqmts.</t>
  </si>
  <si>
    <t>Additional PU &amp; FP Energy Purchase Reqmts.</t>
  </si>
  <si>
    <t>(This column for future use)</t>
  </si>
  <si>
    <t xml:space="preserve">Project Capacity Available for BR </t>
  </si>
  <si>
    <t>Energy Available for Base Resource</t>
  </si>
  <si>
    <t>Capacity Factor</t>
  </si>
  <si>
    <t>(MW)</t>
  </si>
  <si>
    <t>(GWh)</t>
  </si>
  <si>
    <t>(%)</t>
  </si>
  <si>
    <t>Column</t>
  </si>
  <si>
    <t>A</t>
  </si>
  <si>
    <t>B</t>
  </si>
  <si>
    <t>C</t>
  </si>
  <si>
    <t>D</t>
  </si>
  <si>
    <t>E</t>
  </si>
  <si>
    <t>F</t>
  </si>
  <si>
    <t>G</t>
  </si>
  <si>
    <t>H</t>
  </si>
  <si>
    <t>I</t>
  </si>
  <si>
    <t>J</t>
  </si>
  <si>
    <t>K</t>
  </si>
  <si>
    <t>L</t>
  </si>
  <si>
    <t>M</t>
  </si>
  <si>
    <t>N</t>
  </si>
  <si>
    <t>O</t>
  </si>
  <si>
    <t>P</t>
  </si>
  <si>
    <t>Total</t>
  </si>
  <si>
    <t>50% (Average)</t>
  </si>
  <si>
    <t xml:space="preserve">Maximum CVP Capacity </t>
  </si>
  <si>
    <t>Notes:</t>
  </si>
  <si>
    <t>Sundays</t>
  </si>
  <si>
    <t>Holidays</t>
  </si>
  <si>
    <t>LLH</t>
  </si>
  <si>
    <t>HLH</t>
  </si>
  <si>
    <t>Year</t>
  </si>
  <si>
    <t>Quarter</t>
  </si>
  <si>
    <t>Exceedance Level:</t>
  </si>
  <si>
    <t>Ancillary Services Purchase Reqmt.</t>
  </si>
  <si>
    <t>Based on Inflow</t>
  </si>
  <si>
    <t>Losses</t>
  </si>
  <si>
    <t xml:space="preserve">CVPT </t>
  </si>
  <si>
    <t>COTP</t>
  </si>
  <si>
    <t>*Important Updates to Methodology as of December 2024 power forecast*</t>
  </si>
  <si>
    <t>2) CVP Transmission losses are now shown in the forecast. CVPT losses have always been factored into the forecast, but now shown as a separate column. Previous forecasts have provided the CVP Energy Generation in column A as a net after CVPT was removed. The current forecast shows Gross CVP Generation with a separate column for CVPT losses.</t>
  </si>
  <si>
    <t>1) California Oregon Transmission Losses are now included in the calculation of Base Resource within the forecast. Previous forecast did not include California Oregon Transmission Losses, resulting in a consistent over estimation of Base Resource.</t>
  </si>
  <si>
    <t>Q</t>
  </si>
  <si>
    <t>R</t>
  </si>
  <si>
    <t>-</t>
  </si>
  <si>
    <t xml:space="preserve">Base Resource forecasts provided here are two scenarios representing the 50% and 90% inflow exceedances. These do not represent the Base Resource exceedances. 
</t>
  </si>
  <si>
    <t xml:space="preserve">This forecast uses inflow forecasts from the beginning of the month before the first shown. The separate Base Resource Regression Forecast (emailed towards the 1st of each month) uses recent inflow forecasts. </t>
  </si>
  <si>
    <t>`</t>
  </si>
  <si>
    <t xml:space="preserve">Base Resource forecast for the scenario representing the 90% inflow exceedance is greater than the 50% because there is less assumed pumping in the drier conditions.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</si>
</sst>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mmmm\ yyyy"/>
    <numFmt numFmtId="165" formatCode="mmm\-yyyy"/>
    <numFmt numFmtId="166" formatCode="0.0"/>
    <numFmt numFmtId="167" formatCode="#,##0.0_);\(#,##0.0\)"/>
    <numFmt numFmtId="168" formatCode="#,##0.0"/>
    <numFmt numFmtId="169" formatCode="0.00000%"/>
    <numFmt numFmtId="170" formatCode="mmm\ yyyy"/>
  </numFmts>
  <fonts count="21" x14ac:knownFonts="1">
    <font>
      <sz val="10"/>
      <name val="Arial"/>
    </font>
    <font>
      <b/>
      <sz val="16"/>
      <name val="Arial"/>
      <family val="2"/>
    </font>
    <font>
      <sz val="16"/>
      <name val="Arial"/>
      <family val="2"/>
    </font>
    <font>
      <sz val="12"/>
      <name val="Arial"/>
      <family val="2"/>
    </font>
    <font>
      <b/>
      <sz val="11"/>
      <name val="Arial"/>
      <family val="2"/>
    </font>
    <font>
      <b/>
      <sz val="12"/>
      <name val="Arial"/>
      <family val="2"/>
    </font>
    <font>
      <b/>
      <sz val="12"/>
      <color indexed="10"/>
      <name val="Arial"/>
      <family val="2"/>
    </font>
    <font>
      <b/>
      <sz val="18"/>
      <name val="Arial"/>
      <family val="2"/>
    </font>
    <font>
      <b/>
      <sz val="14"/>
      <name val="Arial"/>
      <family val="2"/>
    </font>
    <font>
      <sz val="14"/>
      <name val="Arial"/>
      <family val="2"/>
    </font>
    <font>
      <b/>
      <sz val="11"/>
      <color indexed="12"/>
      <name val="Arial"/>
      <family val="2"/>
    </font>
    <font>
      <b/>
      <u/>
      <sz val="11"/>
      <color indexed="12"/>
      <name val="Arial"/>
      <family val="2"/>
    </font>
    <font>
      <b/>
      <sz val="10"/>
      <color indexed="10"/>
      <name val="Arial"/>
      <family val="2"/>
    </font>
    <font>
      <b/>
      <sz val="10"/>
      <name val="Arial"/>
      <family val="2"/>
    </font>
    <font>
      <b/>
      <u/>
      <sz val="10"/>
      <name val="Arial"/>
      <family val="2"/>
    </font>
    <font>
      <sz val="10"/>
      <color indexed="12"/>
      <name val="Arial"/>
      <family val="2"/>
    </font>
    <font>
      <sz val="10"/>
      <name val="Arial"/>
      <family val="2"/>
    </font>
    <font>
      <sz val="8"/>
      <name val="Calibri"/>
      <family val="2"/>
    </font>
    <font>
      <b/>
      <sz val="11"/>
      <color rgb="FF0000FF"/>
      <name val="Arial"/>
      <family val="2"/>
    </font>
    <font>
      <sz val="11"/>
      <name val="Aptos"/>
      <family val="2"/>
    </font>
    <font>
      <b/>
      <sz val="11"/>
      <name val="Aptos"/>
      <family val="2"/>
    </font>
  </fonts>
  <fills count="7">
    <fill>
      <patternFill patternType="none"/>
    </fill>
    <fill>
      <patternFill patternType="gray125"/>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43" fontId="16" fillId="0" borderId="0" applyFont="0" applyFill="0" applyBorder="0" applyAlignment="0" applyProtection="0"/>
  </cellStyleXfs>
  <cellXfs count="136">
    <xf numFmtId="0" fontId="0" fillId="0" borderId="0" xfId="0"/>
    <xf numFmtId="0" fontId="1" fillId="0" borderId="0" xfId="0" applyFont="1" applyAlignment="1">
      <alignment horizontal="left"/>
    </xf>
    <xf numFmtId="0" fontId="2" fillId="0" borderId="0" xfId="0" applyFont="1"/>
    <xf numFmtId="0" fontId="3" fillId="0" borderId="0" xfId="0" applyFont="1"/>
    <xf numFmtId="0" fontId="4" fillId="0" borderId="0" xfId="0" applyFont="1" applyAlignment="1">
      <alignment horizontal="right"/>
    </xf>
    <xf numFmtId="0" fontId="5" fillId="0" borderId="0" xfId="0" applyFont="1"/>
    <xf numFmtId="0" fontId="6" fillId="0" borderId="0" xfId="0" applyFont="1"/>
    <xf numFmtId="164" fontId="0" fillId="0" borderId="0" xfId="0" applyNumberFormat="1"/>
    <xf numFmtId="164" fontId="8" fillId="0" borderId="0" xfId="0" applyNumberFormat="1" applyFont="1" applyAlignment="1">
      <alignment horizontal="center"/>
    </xf>
    <xf numFmtId="0" fontId="5" fillId="0" borderId="0" xfId="0" applyFont="1" applyAlignment="1">
      <alignment horizontal="left"/>
    </xf>
    <xf numFmtId="0" fontId="9" fillId="0" borderId="0" xfId="0" applyFont="1"/>
    <xf numFmtId="0" fontId="12" fillId="0" borderId="0" xfId="0" applyFont="1"/>
    <xf numFmtId="0" fontId="13" fillId="0" borderId="0" xfId="0" applyFont="1" applyAlignment="1">
      <alignment horizontal="center"/>
    </xf>
    <xf numFmtId="0" fontId="14" fillId="0" borderId="0" xfId="0" applyFont="1" applyAlignment="1">
      <alignment horizontal="center"/>
    </xf>
    <xf numFmtId="0" fontId="13" fillId="0" borderId="1" xfId="0" applyFont="1" applyBorder="1" applyAlignment="1">
      <alignment horizontal="center"/>
    </xf>
    <xf numFmtId="0" fontId="0" fillId="0" borderId="2" xfId="0" applyBorder="1" applyAlignment="1">
      <alignment horizontal="center" wrapText="1" shrinkToFit="1"/>
    </xf>
    <xf numFmtId="0" fontId="0" fillId="0" borderId="3" xfId="0" applyBorder="1" applyAlignment="1">
      <alignment horizontal="center" wrapText="1" shrinkToFit="1"/>
    </xf>
    <xf numFmtId="0" fontId="0" fillId="0" borderId="4" xfId="0" applyBorder="1" applyAlignment="1">
      <alignment horizontal="center" wrapText="1" shrinkToFit="1"/>
    </xf>
    <xf numFmtId="0" fontId="15" fillId="0" borderId="5" xfId="0" applyFont="1" applyBorder="1" applyAlignment="1">
      <alignment horizontal="center" wrapText="1" shrinkToFit="1"/>
    </xf>
    <xf numFmtId="0" fontId="15" fillId="0" borderId="2" xfId="0" applyFont="1" applyBorder="1" applyAlignment="1">
      <alignment horizontal="center" wrapText="1" shrinkToFit="1"/>
    </xf>
    <xf numFmtId="0" fontId="0" fillId="0" borderId="0" xfId="0" applyAlignment="1">
      <alignment wrapText="1"/>
    </xf>
    <xf numFmtId="0" fontId="0" fillId="0" borderId="0" xfId="0"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15" fillId="0" borderId="8" xfId="0" applyFont="1" applyBorder="1" applyAlignment="1">
      <alignment horizontal="center" wrapText="1"/>
    </xf>
    <xf numFmtId="0" fontId="15" fillId="0" borderId="0" xfId="0" applyFont="1" applyAlignment="1">
      <alignment horizontal="center" wrapText="1"/>
    </xf>
    <xf numFmtId="0" fontId="0" fillId="0" borderId="1" xfId="0" applyBorder="1" applyAlignment="1">
      <alignment horizontal="center" wrapText="1"/>
    </xf>
    <xf numFmtId="0" fontId="13" fillId="0" borderId="1" xfId="0" applyFont="1" applyBorder="1" applyAlignment="1">
      <alignment horizontal="center" wrapText="1"/>
    </xf>
    <xf numFmtId="0" fontId="13" fillId="0" borderId="9" xfId="0" applyFont="1" applyBorder="1" applyAlignment="1">
      <alignment horizontal="center" wrapText="1"/>
    </xf>
    <xf numFmtId="0" fontId="0" fillId="0" borderId="5" xfId="0" applyBorder="1" applyAlignment="1">
      <alignment horizontal="center" wrapText="1"/>
    </xf>
    <xf numFmtId="0" fontId="0" fillId="0" borderId="3" xfId="0" applyBorder="1" applyAlignment="1">
      <alignment horizontal="center" wrapText="1"/>
    </xf>
    <xf numFmtId="0" fontId="0" fillId="0" borderId="8" xfId="0" applyBorder="1" applyAlignment="1">
      <alignment horizontal="center" wrapText="1"/>
    </xf>
    <xf numFmtId="165" fontId="13" fillId="0" borderId="7" xfId="0" applyNumberFormat="1" applyFont="1" applyBorder="1" applyAlignment="1">
      <alignment horizontal="center"/>
    </xf>
    <xf numFmtId="167" fontId="16" fillId="0" borderId="8" xfId="1" applyNumberFormat="1" applyBorder="1" applyAlignment="1">
      <alignment horizontal="center"/>
    </xf>
    <xf numFmtId="167" fontId="16" fillId="0" borderId="6" xfId="1" applyNumberFormat="1" applyBorder="1" applyAlignment="1">
      <alignment horizontal="center"/>
    </xf>
    <xf numFmtId="168" fontId="0" fillId="0" borderId="0" xfId="0" applyNumberFormat="1" applyAlignment="1">
      <alignment horizontal="center"/>
    </xf>
    <xf numFmtId="168" fontId="0" fillId="0" borderId="6" xfId="0" applyNumberFormat="1" applyBorder="1" applyAlignment="1">
      <alignment horizontal="center"/>
    </xf>
    <xf numFmtId="168" fontId="15" fillId="0" borderId="8" xfId="0" applyNumberFormat="1" applyFont="1" applyBorder="1" applyAlignment="1">
      <alignment horizontal="center"/>
    </xf>
    <xf numFmtId="168" fontId="15" fillId="0" borderId="0" xfId="0" applyNumberFormat="1" applyFont="1" applyAlignment="1">
      <alignment horizontal="center"/>
    </xf>
    <xf numFmtId="1" fontId="0" fillId="0" borderId="0" xfId="0" applyNumberFormat="1"/>
    <xf numFmtId="165" fontId="13" fillId="2" borderId="7" xfId="0" applyNumberFormat="1" applyFont="1" applyFill="1" applyBorder="1" applyAlignment="1">
      <alignment horizontal="center"/>
    </xf>
    <xf numFmtId="167" fontId="16" fillId="2" borderId="8" xfId="1" applyNumberFormat="1" applyFill="1" applyBorder="1" applyAlignment="1">
      <alignment horizontal="center"/>
    </xf>
    <xf numFmtId="167" fontId="16" fillId="2" borderId="6" xfId="1" applyNumberFormat="1" applyFill="1" applyBorder="1" applyAlignment="1">
      <alignment horizontal="center"/>
    </xf>
    <xf numFmtId="168" fontId="0" fillId="2" borderId="0" xfId="0" applyNumberFormat="1" applyFill="1" applyAlignment="1">
      <alignment horizontal="center"/>
    </xf>
    <xf numFmtId="168" fontId="0" fillId="2" borderId="6" xfId="0" applyNumberFormat="1" applyFill="1" applyBorder="1" applyAlignment="1">
      <alignment horizontal="center"/>
    </xf>
    <xf numFmtId="168" fontId="15" fillId="2" borderId="8" xfId="0" applyNumberFormat="1" applyFont="1" applyFill="1" applyBorder="1" applyAlignment="1">
      <alignment horizontal="center"/>
    </xf>
    <xf numFmtId="168" fontId="15" fillId="2" borderId="0" xfId="0" applyNumberFormat="1" applyFont="1" applyFill="1" applyAlignment="1">
      <alignment horizontal="center"/>
    </xf>
    <xf numFmtId="165" fontId="0" fillId="0" borderId="7" xfId="0" applyNumberFormat="1" applyBorder="1"/>
    <xf numFmtId="0" fontId="0" fillId="0" borderId="6"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15" fillId="0" borderId="8" xfId="0" applyFont="1" applyBorder="1" applyAlignment="1">
      <alignment horizontal="center"/>
    </xf>
    <xf numFmtId="0" fontId="15" fillId="0" borderId="0" xfId="0" applyFont="1" applyAlignment="1">
      <alignment horizontal="center"/>
    </xf>
    <xf numFmtId="165" fontId="0" fillId="0" borderId="10" xfId="0" applyNumberFormat="1" applyBorder="1" applyAlignment="1">
      <alignment horizontal="center"/>
    </xf>
    <xf numFmtId="168" fontId="0" fillId="0" borderId="11" xfId="0" applyNumberFormat="1" applyBorder="1" applyAlignment="1">
      <alignment horizontal="center"/>
    </xf>
    <xf numFmtId="168" fontId="0" fillId="0" borderId="12" xfId="0" applyNumberFormat="1" applyBorder="1" applyAlignment="1">
      <alignment horizontal="center"/>
    </xf>
    <xf numFmtId="168" fontId="0" fillId="0" borderId="13" xfId="0" applyNumberFormat="1" applyBorder="1" applyAlignment="1">
      <alignment horizontal="center"/>
    </xf>
    <xf numFmtId="166" fontId="0" fillId="0" borderId="11" xfId="0" applyNumberForma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5" fillId="0" borderId="13" xfId="0" applyFont="1" applyBorder="1" applyAlignment="1">
      <alignment horizontal="center"/>
    </xf>
    <xf numFmtId="168" fontId="15" fillId="0" borderId="12" xfId="0" applyNumberFormat="1" applyFont="1" applyBorder="1" applyAlignment="1">
      <alignment horizontal="center"/>
    </xf>
    <xf numFmtId="165" fontId="0" fillId="0" borderId="0" xfId="0" applyNumberFormat="1"/>
    <xf numFmtId="0" fontId="16" fillId="0" borderId="0" xfId="0" applyFont="1"/>
    <xf numFmtId="0" fontId="0" fillId="0" borderId="0" xfId="0" applyAlignment="1">
      <alignment horizontal="right" wrapText="1"/>
    </xf>
    <xf numFmtId="0" fontId="0" fillId="0" borderId="0" xfId="0" applyAlignment="1">
      <alignment horizontal="right"/>
    </xf>
    <xf numFmtId="165" fontId="0" fillId="0" borderId="1" xfId="0" applyNumberFormat="1" applyBorder="1" applyAlignment="1">
      <alignment horizontal="center" wrapText="1"/>
    </xf>
    <xf numFmtId="169" fontId="0" fillId="0" borderId="0" xfId="0" applyNumberFormat="1"/>
    <xf numFmtId="14" fontId="0" fillId="0" borderId="6" xfId="0" applyNumberFormat="1" applyBorder="1" applyAlignment="1">
      <alignment horizontal="center" wrapText="1"/>
    </xf>
    <xf numFmtId="37" fontId="16" fillId="0" borderId="0" xfId="1" applyNumberFormat="1" applyFont="1" applyBorder="1" applyAlignment="1">
      <alignment horizontal="center"/>
    </xf>
    <xf numFmtId="165" fontId="0" fillId="0" borderId="13" xfId="0" applyNumberFormat="1" applyBorder="1" applyAlignment="1">
      <alignment horizontal="center"/>
    </xf>
    <xf numFmtId="0" fontId="0" fillId="0" borderId="4" xfId="0" applyBorder="1" applyAlignment="1">
      <alignment horizontal="center" wrapText="1"/>
    </xf>
    <xf numFmtId="1" fontId="16" fillId="0" borderId="8" xfId="1" applyNumberFormat="1" applyFont="1" applyBorder="1" applyAlignment="1">
      <alignment horizontal="center"/>
    </xf>
    <xf numFmtId="1" fontId="16" fillId="2" borderId="8" xfId="1" applyNumberFormat="1" applyFont="1" applyFill="1" applyBorder="1" applyAlignment="1">
      <alignment horizontal="center"/>
    </xf>
    <xf numFmtId="1" fontId="0" fillId="0" borderId="8" xfId="1" applyNumberFormat="1" applyFont="1" applyBorder="1" applyAlignment="1">
      <alignment horizontal="center"/>
    </xf>
    <xf numFmtId="37" fontId="0" fillId="0" borderId="8" xfId="0" applyNumberFormat="1" applyBorder="1" applyAlignment="1">
      <alignment horizontal="center"/>
    </xf>
    <xf numFmtId="0" fontId="0" fillId="0" borderId="2" xfId="0" applyBorder="1" applyAlignment="1">
      <alignment horizontal="center" wrapText="1"/>
    </xf>
    <xf numFmtId="37" fontId="16" fillId="0" borderId="8" xfId="1" applyNumberFormat="1" applyBorder="1" applyAlignment="1">
      <alignment horizontal="center"/>
    </xf>
    <xf numFmtId="14" fontId="0" fillId="0" borderId="2" xfId="0" applyNumberFormat="1" applyBorder="1" applyAlignment="1">
      <alignment horizontal="center" wrapText="1"/>
    </xf>
    <xf numFmtId="166" fontId="0" fillId="0" borderId="13" xfId="0" applyNumberFormat="1" applyBorder="1" applyAlignment="1">
      <alignment horizontal="center"/>
    </xf>
    <xf numFmtId="165" fontId="0" fillId="0" borderId="8" xfId="0" applyNumberFormat="1" applyBorder="1" applyAlignment="1">
      <alignment horizontal="center" wrapText="1"/>
    </xf>
    <xf numFmtId="165" fontId="13" fillId="0" borderId="8" xfId="0" applyNumberFormat="1" applyFont="1" applyBorder="1" applyAlignment="1">
      <alignment horizontal="center"/>
    </xf>
    <xf numFmtId="165" fontId="13" fillId="2" borderId="8" xfId="0" applyNumberFormat="1" applyFont="1" applyFill="1" applyBorder="1" applyAlignment="1">
      <alignment horizontal="center"/>
    </xf>
    <xf numFmtId="165" fontId="0" fillId="0" borderId="8" xfId="0" applyNumberFormat="1" applyBorder="1"/>
    <xf numFmtId="1" fontId="0" fillId="0" borderId="6" xfId="0" applyNumberFormat="1" applyBorder="1" applyAlignment="1">
      <alignment horizontal="center"/>
    </xf>
    <xf numFmtId="1" fontId="0" fillId="2" borderId="6" xfId="0" applyNumberFormat="1" applyFill="1" applyBorder="1" applyAlignment="1">
      <alignment horizontal="center"/>
    </xf>
    <xf numFmtId="1" fontId="0" fillId="2" borderId="8" xfId="1" applyNumberFormat="1" applyFont="1" applyFill="1" applyBorder="1" applyAlignment="1">
      <alignment horizontal="center"/>
    </xf>
    <xf numFmtId="1" fontId="16" fillId="0" borderId="6" xfId="1" applyNumberFormat="1" applyFont="1" applyBorder="1" applyAlignment="1">
      <alignment horizontal="center"/>
    </xf>
    <xf numFmtId="1" fontId="16" fillId="2" borderId="6" xfId="1" applyNumberFormat="1" applyFont="1" applyFill="1" applyBorder="1" applyAlignment="1">
      <alignment horizontal="center"/>
    </xf>
    <xf numFmtId="1" fontId="0" fillId="0" borderId="6" xfId="1" applyNumberFormat="1" applyFont="1" applyBorder="1" applyAlignment="1">
      <alignment horizontal="center"/>
    </xf>
    <xf numFmtId="1" fontId="0" fillId="2" borderId="6" xfId="1" applyNumberFormat="1" applyFont="1" applyFill="1" applyBorder="1" applyAlignment="1">
      <alignment horizontal="center"/>
    </xf>
    <xf numFmtId="170" fontId="17" fillId="3" borderId="0" xfId="0" applyNumberFormat="1" applyFont="1" applyFill="1"/>
    <xf numFmtId="0" fontId="17" fillId="0" borderId="0" xfId="0" applyFont="1"/>
    <xf numFmtId="3" fontId="17" fillId="0" borderId="0" xfId="0" applyNumberFormat="1" applyFont="1"/>
    <xf numFmtId="0" fontId="17" fillId="3" borderId="0" xfId="0" applyFont="1" applyFill="1"/>
    <xf numFmtId="170" fontId="17" fillId="0" borderId="0" xfId="0" applyNumberFormat="1" applyFont="1"/>
    <xf numFmtId="0" fontId="17" fillId="4" borderId="0" xfId="0" applyFont="1" applyFill="1"/>
    <xf numFmtId="3" fontId="17" fillId="4" borderId="0" xfId="0" applyNumberFormat="1" applyFont="1" applyFill="1"/>
    <xf numFmtId="0" fontId="16" fillId="0" borderId="2" xfId="0" applyFont="1" applyBorder="1" applyAlignment="1">
      <alignment horizontal="center" wrapText="1" shrinkToFit="1"/>
    </xf>
    <xf numFmtId="0" fontId="11" fillId="0" borderId="0" xfId="0" applyFont="1" applyAlignment="1">
      <alignment horizontal="left"/>
    </xf>
    <xf numFmtId="0" fontId="18" fillId="5" borderId="0" xfId="0" applyFont="1" applyFill="1"/>
    <xf numFmtId="0" fontId="11" fillId="5" borderId="0" xfId="0" applyFont="1" applyFill="1" applyAlignment="1">
      <alignment horizontal="left"/>
    </xf>
    <xf numFmtId="0" fontId="11" fillId="6" borderId="0" xfId="0" applyFont="1" applyFill="1" applyAlignment="1">
      <alignment horizontal="left"/>
    </xf>
    <xf numFmtId="0" fontId="16" fillId="0" borderId="3" xfId="0" applyFont="1" applyBorder="1" applyAlignment="1">
      <alignment horizontal="center" wrapText="1" shrinkToFit="1"/>
    </xf>
    <xf numFmtId="0" fontId="13" fillId="0" borderId="10" xfId="0" applyFont="1" applyBorder="1" applyAlignment="1">
      <alignment horizontal="center" wrapText="1"/>
    </xf>
    <xf numFmtId="0" fontId="16" fillId="0" borderId="5" xfId="0" applyFont="1" applyBorder="1" applyAlignment="1">
      <alignment horizontal="center" wrapText="1" shrinkToFit="1"/>
    </xf>
    <xf numFmtId="0" fontId="16" fillId="0" borderId="13" xfId="0" applyFont="1" applyBorder="1" applyAlignment="1">
      <alignment horizontal="center" wrapText="1"/>
    </xf>
    <xf numFmtId="0" fontId="16" fillId="0" borderId="12" xfId="0" applyFont="1" applyBorder="1" applyAlignment="1">
      <alignment horizontal="center" wrapText="1"/>
    </xf>
    <xf numFmtId="0" fontId="16" fillId="0" borderId="11" xfId="0" applyFont="1" applyBorder="1" applyAlignment="1">
      <alignment horizontal="center" wrapText="1"/>
    </xf>
    <xf numFmtId="0" fontId="20" fillId="0" borderId="0" xfId="0" applyFont="1" applyAlignment="1">
      <alignment vertical="center"/>
    </xf>
    <xf numFmtId="0" fontId="13" fillId="0" borderId="0" xfId="0" applyFont="1"/>
    <xf numFmtId="166" fontId="0" fillId="0" borderId="0" xfId="0" applyNumberFormat="1"/>
    <xf numFmtId="9" fontId="0" fillId="0" borderId="0" xfId="0" applyNumberFormat="1"/>
    <xf numFmtId="168" fontId="0" fillId="0" borderId="0" xfId="0" applyNumberFormat="1"/>
    <xf numFmtId="0" fontId="13" fillId="0" borderId="14" xfId="0" applyFont="1" applyBorder="1" applyAlignment="1">
      <alignment horizontal="center"/>
    </xf>
    <xf numFmtId="0" fontId="13" fillId="0" borderId="15"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vertical="center" wrapText="1"/>
    </xf>
    <xf numFmtId="0" fontId="13" fillId="0" borderId="7" xfId="0" applyFont="1" applyBorder="1" applyAlignment="1">
      <alignment horizontal="center" vertical="center"/>
    </xf>
    <xf numFmtId="0" fontId="13" fillId="0" borderId="10" xfId="0" applyFont="1" applyBorder="1" applyAlignment="1">
      <alignment horizontal="center" vertical="center"/>
    </xf>
    <xf numFmtId="0" fontId="19" fillId="0" borderId="0" xfId="0" applyFont="1" applyAlignment="1">
      <alignment horizontal="left" vertical="center" wrapText="1"/>
    </xf>
    <xf numFmtId="0" fontId="10" fillId="5" borderId="0" xfId="0" applyFont="1" applyFill="1" applyAlignment="1">
      <alignment horizontal="left"/>
    </xf>
    <xf numFmtId="165" fontId="13" fillId="0" borderId="4" xfId="0" applyNumberFormat="1" applyFont="1" applyBorder="1" applyAlignment="1">
      <alignment horizontal="center" vertical="center" wrapText="1"/>
    </xf>
    <xf numFmtId="165" fontId="13" fillId="0" borderId="7" xfId="0" applyNumberFormat="1" applyFont="1" applyBorder="1" applyAlignment="1">
      <alignment horizontal="center" vertical="center"/>
    </xf>
    <xf numFmtId="165" fontId="13" fillId="0" borderId="10" xfId="0" applyNumberFormat="1" applyFont="1" applyBorder="1" applyAlignment="1">
      <alignment horizontal="center" vertical="center"/>
    </xf>
    <xf numFmtId="164" fontId="4" fillId="0" borderId="0" xfId="0" applyNumberFormat="1" applyFont="1" applyAlignment="1">
      <alignment horizontal="right"/>
    </xf>
    <xf numFmtId="0" fontId="7" fillId="0" borderId="0" xfId="0" applyFont="1" applyAlignment="1">
      <alignment horizontal="center"/>
    </xf>
    <xf numFmtId="0" fontId="0" fillId="0" borderId="0" xfId="0"/>
    <xf numFmtId="164" fontId="8" fillId="0" borderId="0" xfId="0" applyNumberFormat="1" applyFont="1" applyAlignment="1">
      <alignment horizontal="right"/>
    </xf>
    <xf numFmtId="0" fontId="9" fillId="0" borderId="0" xfId="0" applyFont="1" applyAlignment="1">
      <alignment horizontal="right"/>
    </xf>
    <xf numFmtId="164" fontId="8" fillId="0" borderId="0" xfId="0" applyNumberFormat="1" applyFont="1" applyAlignment="1">
      <alignment horizontal="left"/>
    </xf>
    <xf numFmtId="0" fontId="9" fillId="0" borderId="0" xfId="0" applyFont="1" applyAlignment="1">
      <alignment horizontal="left"/>
    </xf>
    <xf numFmtId="0" fontId="18" fillId="5" borderId="0" xfId="0" applyFont="1" applyFill="1" applyAlignment="1">
      <alignment horizontal="left"/>
    </xf>
  </cellXfs>
  <cellStyles count="2">
    <cellStyle name="Comma" xfId="1" builtinId="3"/>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Groups\N6400\N6420\Monthly_Forecasts\Article7_BR_Forecasts\Rolling%2012-Month\CY%202019\Rolling%2012%20Month%20Forecast%209-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lling 12 Month Forecast"/>
      <sheetName val="Other Data (12)"/>
      <sheetName val="Rolling 48 Month Forecast"/>
      <sheetName val="Other Data (48)"/>
      <sheetName val="Rolling 12 Month Forecast (2)"/>
    </sheetNames>
    <sheetDataSet>
      <sheetData sheetId="0" refreshError="1"/>
      <sheetData sheetId="1" refreshError="1">
        <row r="4">
          <cell r="H4">
            <v>744</v>
          </cell>
        </row>
        <row r="40">
          <cell r="B40">
            <v>38322</v>
          </cell>
          <cell r="C40">
            <v>30.195962296084915</v>
          </cell>
          <cell r="D40">
            <v>14.061607414023875</v>
          </cell>
        </row>
        <row r="41">
          <cell r="B41">
            <v>38353</v>
          </cell>
          <cell r="C41">
            <v>30.884111546585167</v>
          </cell>
          <cell r="D41">
            <v>14.309793608743105</v>
          </cell>
        </row>
        <row r="42">
          <cell r="B42">
            <v>38384</v>
          </cell>
          <cell r="C42">
            <v>27.623706548431933</v>
          </cell>
          <cell r="D42">
            <v>11.558028611737102</v>
          </cell>
        </row>
        <row r="43">
          <cell r="B43">
            <v>38412</v>
          </cell>
          <cell r="C43">
            <v>25.885038628467349</v>
          </cell>
          <cell r="D43">
            <v>12.221351627563539</v>
          </cell>
        </row>
        <row r="44">
          <cell r="B44">
            <v>38443</v>
          </cell>
          <cell r="C44">
            <v>24.675107698140799</v>
          </cell>
          <cell r="D44">
            <v>11.245701091530727</v>
          </cell>
        </row>
        <row r="45">
          <cell r="B45">
            <v>38473</v>
          </cell>
          <cell r="C45">
            <v>27.888794267678104</v>
          </cell>
          <cell r="D45">
            <v>12.653867079573899</v>
          </cell>
        </row>
        <row r="46">
          <cell r="B46">
            <v>38504</v>
          </cell>
          <cell r="C46">
            <v>29.551474260728476</v>
          </cell>
          <cell r="D46">
            <v>12.414000930911122</v>
          </cell>
        </row>
        <row r="47">
          <cell r="B47">
            <v>38534</v>
          </cell>
          <cell r="C47">
            <v>34.222395781496871</v>
          </cell>
          <cell r="D47">
            <v>14.798914815648361</v>
          </cell>
        </row>
        <row r="48">
          <cell r="B48">
            <v>38565</v>
          </cell>
          <cell r="C48">
            <v>31.980226196265988</v>
          </cell>
          <cell r="D48">
            <v>13.636958556337847</v>
          </cell>
        </row>
        <row r="49">
          <cell r="B49">
            <v>38596</v>
          </cell>
          <cell r="C49">
            <v>28.148755242234582</v>
          </cell>
          <cell r="D49">
            <v>12.21224560506303</v>
          </cell>
        </row>
        <row r="50">
          <cell r="B50">
            <v>38626</v>
          </cell>
          <cell r="C50">
            <v>26.998713500000001</v>
          </cell>
          <cell r="D50">
            <v>12.3883331814</v>
          </cell>
        </row>
        <row r="51">
          <cell r="B51">
            <v>38657</v>
          </cell>
          <cell r="C51">
            <v>25.698123300000006</v>
          </cell>
          <cell r="D51">
            <v>13.810260897199997</v>
          </cell>
        </row>
        <row r="52">
          <cell r="B52">
            <v>38687</v>
          </cell>
          <cell r="C52">
            <v>22.80132</v>
          </cell>
          <cell r="D52">
            <v>12.773293580000001</v>
          </cell>
        </row>
        <row r="53">
          <cell r="B53">
            <v>38718</v>
          </cell>
          <cell r="C53">
            <v>21.94191</v>
          </cell>
          <cell r="D53">
            <v>12.530053999999998</v>
          </cell>
        </row>
        <row r="54">
          <cell r="B54">
            <v>38749</v>
          </cell>
          <cell r="C54">
            <v>21.405539999999998</v>
          </cell>
          <cell r="D54">
            <v>11.216870690000002</v>
          </cell>
        </row>
        <row r="55">
          <cell r="B55">
            <v>38777</v>
          </cell>
          <cell r="C55">
            <v>22.969915799999999</v>
          </cell>
          <cell r="D55">
            <v>11.955381129399997</v>
          </cell>
        </row>
        <row r="56">
          <cell r="B56">
            <v>38808</v>
          </cell>
          <cell r="C56">
            <v>20.342460000000003</v>
          </cell>
          <cell r="D56">
            <v>11.287111910000004</v>
          </cell>
        </row>
        <row r="57">
          <cell r="B57">
            <v>38838</v>
          </cell>
          <cell r="C57">
            <v>31.149709999999999</v>
          </cell>
          <cell r="D57">
            <v>13.321264730000001</v>
          </cell>
        </row>
        <row r="58">
          <cell r="B58">
            <v>38869</v>
          </cell>
          <cell r="C58">
            <v>31.075670000000002</v>
          </cell>
          <cell r="D58">
            <v>13.918999450000003</v>
          </cell>
        </row>
        <row r="59">
          <cell r="B59">
            <v>38899</v>
          </cell>
          <cell r="C59">
            <v>38.004689999999997</v>
          </cell>
          <cell r="D59">
            <v>18.415683519999998</v>
          </cell>
        </row>
        <row r="60">
          <cell r="B60">
            <v>38930</v>
          </cell>
          <cell r="C60">
            <v>39.067281536000003</v>
          </cell>
          <cell r="D60">
            <v>17.268088383104001</v>
          </cell>
        </row>
        <row r="61">
          <cell r="B61">
            <v>38961</v>
          </cell>
          <cell r="C61">
            <v>41.742086038800004</v>
          </cell>
          <cell r="D61">
            <v>17.754984406578302</v>
          </cell>
        </row>
        <row r="62">
          <cell r="B62">
            <v>38991</v>
          </cell>
          <cell r="C62">
            <v>28.348649175000002</v>
          </cell>
          <cell r="D62">
            <v>13.007749840470002</v>
          </cell>
        </row>
        <row r="63">
          <cell r="B63">
            <v>39022</v>
          </cell>
          <cell r="C63">
            <v>26.983029465000008</v>
          </cell>
          <cell r="D63">
            <v>14.500773942059999</v>
          </cell>
        </row>
        <row r="64">
          <cell r="B64">
            <v>39052</v>
          </cell>
          <cell r="C64">
            <v>23.941386000000001</v>
          </cell>
          <cell r="D64">
            <v>13.411958259000002</v>
          </cell>
        </row>
        <row r="65">
          <cell r="B65">
            <v>39083</v>
          </cell>
          <cell r="C65">
            <v>23.039005500000002</v>
          </cell>
          <cell r="D65">
            <v>13.156556699999998</v>
          </cell>
        </row>
        <row r="66">
          <cell r="B66">
            <v>39114</v>
          </cell>
          <cell r="C66">
            <v>22.475816999999999</v>
          </cell>
          <cell r="D66">
            <v>11.777714224500002</v>
          </cell>
        </row>
        <row r="67">
          <cell r="B67">
            <v>39142</v>
          </cell>
          <cell r="C67">
            <v>24.118411590000001</v>
          </cell>
          <cell r="D67">
            <v>12.553150185869997</v>
          </cell>
        </row>
        <row r="68">
          <cell r="B68">
            <v>39173</v>
          </cell>
          <cell r="C68">
            <v>21.359583000000004</v>
          </cell>
          <cell r="D68">
            <v>11.851467505500004</v>
          </cell>
        </row>
        <row r="69">
          <cell r="B69">
            <v>39203</v>
          </cell>
          <cell r="C69">
            <v>32.707195499999997</v>
          </cell>
          <cell r="D69">
            <v>13.987327966500002</v>
          </cell>
        </row>
        <row r="70">
          <cell r="B70">
            <v>39234</v>
          </cell>
          <cell r="C70">
            <v>32.629453500000004</v>
          </cell>
          <cell r="D70">
            <v>14.614949422500004</v>
          </cell>
        </row>
        <row r="71">
          <cell r="B71">
            <v>39264</v>
          </cell>
          <cell r="C71">
            <v>29.588499999999996</v>
          </cell>
          <cell r="D71">
            <v>15.250138755539998</v>
          </cell>
        </row>
        <row r="72">
          <cell r="B72">
            <v>39295</v>
          </cell>
          <cell r="C72">
            <v>25.576499999999996</v>
          </cell>
          <cell r="D72">
            <v>13.8456822082</v>
          </cell>
        </row>
        <row r="73">
          <cell r="B73">
            <v>39326</v>
          </cell>
          <cell r="C73">
            <v>25.074999999999999</v>
          </cell>
          <cell r="D73">
            <v>12.982790927150001</v>
          </cell>
        </row>
        <row r="74">
          <cell r="B74">
            <v>39356</v>
          </cell>
          <cell r="C74">
            <v>22.065999999999999</v>
          </cell>
          <cell r="D74">
            <v>12.732143052610001</v>
          </cell>
        </row>
        <row r="75">
          <cell r="B75">
            <v>39387</v>
          </cell>
          <cell r="C75">
            <v>23.068999999999999</v>
          </cell>
          <cell r="D75">
            <v>13.523929908409997</v>
          </cell>
        </row>
        <row r="76">
          <cell r="B76">
            <v>39417</v>
          </cell>
          <cell r="C76">
            <v>25.074999999999999</v>
          </cell>
          <cell r="D76">
            <v>15.120729358549998</v>
          </cell>
        </row>
        <row r="77">
          <cell r="B77">
            <v>39448</v>
          </cell>
          <cell r="C77">
            <v>28.585499999999996</v>
          </cell>
          <cell r="D77">
            <v>16.68651651007</v>
          </cell>
        </row>
        <row r="78">
          <cell r="B78">
            <v>39479</v>
          </cell>
          <cell r="C78">
            <v>25.074999999999999</v>
          </cell>
          <cell r="D78">
            <v>13.125383906589999</v>
          </cell>
        </row>
        <row r="79">
          <cell r="B79">
            <v>39508</v>
          </cell>
          <cell r="C79">
            <v>23.570499999999999</v>
          </cell>
          <cell r="D79">
            <v>13.309619500209999</v>
          </cell>
        </row>
        <row r="80">
          <cell r="B80">
            <v>39539</v>
          </cell>
          <cell r="C80">
            <v>21.564499999999999</v>
          </cell>
          <cell r="D80">
            <v>12.441347274609999</v>
          </cell>
        </row>
        <row r="81">
          <cell r="B81">
            <v>39569</v>
          </cell>
          <cell r="C81">
            <v>22.065999999999999</v>
          </cell>
          <cell r="D81">
            <v>13.226269748859998</v>
          </cell>
        </row>
        <row r="82">
          <cell r="B82">
            <v>39600</v>
          </cell>
          <cell r="C82">
            <v>26.579499999999996</v>
          </cell>
          <cell r="D82">
            <v>13.246147283099999</v>
          </cell>
        </row>
        <row r="83">
          <cell r="B83">
            <v>39630</v>
          </cell>
          <cell r="C83">
            <v>29.677265499999994</v>
          </cell>
          <cell r="D83">
            <v>15.295889171806616</v>
          </cell>
        </row>
        <row r="84">
          <cell r="B84">
            <v>39661</v>
          </cell>
          <cell r="C84">
            <v>25.653229499999991</v>
          </cell>
          <cell r="D84">
            <v>13.887219254824599</v>
          </cell>
        </row>
        <row r="85">
          <cell r="B85">
            <v>39692</v>
          </cell>
          <cell r="C85">
            <v>25.150224999999992</v>
          </cell>
          <cell r="D85">
            <v>13.021739299931449</v>
          </cell>
        </row>
        <row r="86">
          <cell r="B86">
            <v>39722</v>
          </cell>
          <cell r="C86">
            <v>22.132197999999995</v>
          </cell>
          <cell r="D86">
            <v>12.770339481767829</v>
          </cell>
        </row>
        <row r="87">
          <cell r="B87">
            <v>39753</v>
          </cell>
          <cell r="C87">
            <v>23.138206999999998</v>
          </cell>
          <cell r="D87">
            <v>13.564501698135226</v>
          </cell>
        </row>
        <row r="88">
          <cell r="B88">
            <v>39783</v>
          </cell>
          <cell r="C88">
            <v>25.150224999999992</v>
          </cell>
          <cell r="D88">
            <v>15.166091546625646</v>
          </cell>
        </row>
        <row r="89">
          <cell r="B89">
            <v>39814</v>
          </cell>
          <cell r="C89">
            <v>28.671256499999991</v>
          </cell>
          <cell r="D89">
            <v>16.736576059600207</v>
          </cell>
        </row>
        <row r="90">
          <cell r="B90">
            <v>39845</v>
          </cell>
          <cell r="C90">
            <v>25.150224999999992</v>
          </cell>
          <cell r="D90">
            <v>13.164760058309767</v>
          </cell>
        </row>
        <row r="91">
          <cell r="B91">
            <v>39873</v>
          </cell>
          <cell r="C91">
            <v>23.641211499999997</v>
          </cell>
          <cell r="D91">
            <v>13.349548358710628</v>
          </cell>
        </row>
        <row r="92">
          <cell r="B92">
            <v>39904</v>
          </cell>
          <cell r="C92">
            <v>21.629193499999996</v>
          </cell>
          <cell r="D92">
            <v>12.478671316433827</v>
          </cell>
        </row>
        <row r="93">
          <cell r="B93">
            <v>39934</v>
          </cell>
          <cell r="C93">
            <v>23.857371599999997</v>
          </cell>
          <cell r="D93">
            <v>12.458666614800016</v>
          </cell>
        </row>
        <row r="94">
          <cell r="B94">
            <v>39965</v>
          </cell>
          <cell r="C94">
            <v>21.8766</v>
          </cell>
          <cell r="D94">
            <v>11.976811744500017</v>
          </cell>
        </row>
        <row r="95">
          <cell r="B95">
            <v>39995</v>
          </cell>
          <cell r="C95">
            <v>25.356797400000001</v>
          </cell>
          <cell r="D95">
            <v>13.14368941879999</v>
          </cell>
        </row>
        <row r="96">
          <cell r="B96">
            <v>40026</v>
          </cell>
          <cell r="C96">
            <v>26.185502400000001</v>
          </cell>
          <cell r="D96">
            <v>13.546818909899997</v>
          </cell>
        </row>
        <row r="97">
          <cell r="B97">
            <v>40057</v>
          </cell>
          <cell r="C97">
            <v>25.6263866</v>
          </cell>
          <cell r="D97">
            <v>13.148227732600008</v>
          </cell>
        </row>
        <row r="98">
          <cell r="B98">
            <v>40087</v>
          </cell>
          <cell r="C98">
            <v>20.7497127</v>
          </cell>
          <cell r="D98">
            <v>12.323525746400009</v>
          </cell>
        </row>
        <row r="99">
          <cell r="B99">
            <v>40118</v>
          </cell>
          <cell r="C99">
            <v>22.9717935</v>
          </cell>
          <cell r="D99">
            <v>13.003093409099996</v>
          </cell>
        </row>
        <row r="100">
          <cell r="B100">
            <v>40148</v>
          </cell>
          <cell r="C100">
            <v>27.655961399999999</v>
          </cell>
          <cell r="D100">
            <v>15.748619354299986</v>
          </cell>
        </row>
        <row r="101">
          <cell r="B101">
            <v>40179</v>
          </cell>
          <cell r="C101">
            <v>27.492490677999999</v>
          </cell>
          <cell r="D101">
            <v>16.711993749144987</v>
          </cell>
        </row>
        <row r="102">
          <cell r="B102">
            <v>40210</v>
          </cell>
          <cell r="C102">
            <v>26.907014484000005</v>
          </cell>
          <cell r="D102">
            <v>14.602933367588999</v>
          </cell>
        </row>
        <row r="103">
          <cell r="B103">
            <v>40238</v>
          </cell>
          <cell r="C103">
            <v>24.307616065999998</v>
          </cell>
          <cell r="D103">
            <v>13.278367211492014</v>
          </cell>
        </row>
        <row r="104">
          <cell r="B104">
            <v>40269</v>
          </cell>
          <cell r="C104">
            <v>22.611312177999999</v>
          </cell>
          <cell r="D104">
            <v>12.375047871854008</v>
          </cell>
        </row>
        <row r="105">
          <cell r="B105">
            <v>40299</v>
          </cell>
          <cell r="C105">
            <v>24.095945315999998</v>
          </cell>
          <cell r="D105">
            <v>12.583253280948016</v>
          </cell>
        </row>
        <row r="106">
          <cell r="B106">
            <v>40330</v>
          </cell>
          <cell r="C106">
            <v>22.095365999999999</v>
          </cell>
          <cell r="D106">
            <v>12.096579861945017</v>
          </cell>
        </row>
        <row r="107">
          <cell r="B107">
            <v>40360</v>
          </cell>
          <cell r="C107">
            <v>27.939160000000001</v>
          </cell>
          <cell r="D107">
            <v>13.594285199999998</v>
          </cell>
        </row>
        <row r="108">
          <cell r="B108">
            <v>40391</v>
          </cell>
          <cell r="C108">
            <v>26.325119999999998</v>
          </cell>
          <cell r="D108">
            <v>12.756102339999996</v>
          </cell>
        </row>
        <row r="109">
          <cell r="B109">
            <v>40422</v>
          </cell>
          <cell r="C109">
            <v>25.233540000000001</v>
          </cell>
          <cell r="D109">
            <v>11.854199930000002</v>
          </cell>
        </row>
        <row r="110">
          <cell r="B110">
            <v>40452</v>
          </cell>
          <cell r="C110">
            <v>21.549199999999999</v>
          </cell>
          <cell r="D110">
            <v>11.67763062</v>
          </cell>
        </row>
        <row r="111">
          <cell r="B111">
            <v>40483</v>
          </cell>
          <cell r="C111">
            <v>24.277660000000001</v>
          </cell>
          <cell r="D111">
            <v>12.96118008</v>
          </cell>
        </row>
        <row r="112">
          <cell r="B112">
            <v>40513</v>
          </cell>
          <cell r="C112">
            <v>28.112779999999997</v>
          </cell>
          <cell r="D112">
            <v>14.962132799999997</v>
          </cell>
        </row>
        <row r="113">
          <cell r="B113">
            <v>40544</v>
          </cell>
          <cell r="C113">
            <v>25.697099999999999</v>
          </cell>
          <cell r="D113">
            <v>14.366516489999999</v>
          </cell>
        </row>
        <row r="114">
          <cell r="B114">
            <v>40575</v>
          </cell>
          <cell r="C114">
            <v>25.4619</v>
          </cell>
          <cell r="D114">
            <v>13.0068526</v>
          </cell>
        </row>
        <row r="115">
          <cell r="B115">
            <v>40603</v>
          </cell>
          <cell r="C115">
            <v>24.76763</v>
          </cell>
          <cell r="D115">
            <v>12.827834350000002</v>
          </cell>
        </row>
        <row r="116">
          <cell r="B116">
            <v>40634</v>
          </cell>
          <cell r="C116">
            <v>23.463609999999999</v>
          </cell>
          <cell r="D116">
            <v>11.716593219999998</v>
          </cell>
        </row>
        <row r="117">
          <cell r="B117">
            <v>40664</v>
          </cell>
          <cell r="C117">
            <v>23.762280000000001</v>
          </cell>
          <cell r="D117">
            <v>12.390239270000002</v>
          </cell>
        </row>
        <row r="118">
          <cell r="B118">
            <v>40695</v>
          </cell>
          <cell r="C118">
            <v>24.144779999999997</v>
          </cell>
          <cell r="D118">
            <v>11.373747810000005</v>
          </cell>
        </row>
        <row r="119">
          <cell r="B119">
            <v>40725</v>
          </cell>
          <cell r="C119">
            <v>27.939160000000001</v>
          </cell>
          <cell r="D119">
            <v>13.594285199999998</v>
          </cell>
        </row>
        <row r="120">
          <cell r="B120">
            <v>40756</v>
          </cell>
          <cell r="C120">
            <v>26.325119999999998</v>
          </cell>
          <cell r="D120">
            <v>12.756102339999996</v>
          </cell>
        </row>
        <row r="121">
          <cell r="B121">
            <v>40787</v>
          </cell>
          <cell r="C121">
            <v>25.233540000000001</v>
          </cell>
          <cell r="D121">
            <v>11.854199930000002</v>
          </cell>
        </row>
        <row r="122">
          <cell r="B122">
            <v>40817</v>
          </cell>
          <cell r="C122">
            <v>21.549199999999999</v>
          </cell>
          <cell r="D122">
            <v>11.67763062</v>
          </cell>
        </row>
        <row r="123">
          <cell r="B123">
            <v>40848</v>
          </cell>
          <cell r="C123">
            <v>24.277660000000001</v>
          </cell>
          <cell r="D123">
            <v>12.96118008</v>
          </cell>
        </row>
        <row r="124">
          <cell r="B124">
            <v>40878</v>
          </cell>
          <cell r="C124">
            <v>28.112779999999997</v>
          </cell>
          <cell r="D124">
            <v>14.962132799999997</v>
          </cell>
        </row>
        <row r="125">
          <cell r="B125">
            <v>40909</v>
          </cell>
          <cell r="C125">
            <v>26.020111328125001</v>
          </cell>
          <cell r="D125">
            <v>16.033018999999999</v>
          </cell>
        </row>
        <row r="126">
          <cell r="B126">
            <v>40940</v>
          </cell>
          <cell r="C126">
            <v>26.72127734375</v>
          </cell>
          <cell r="D126">
            <v>15.032220000000001</v>
          </cell>
        </row>
        <row r="127">
          <cell r="B127">
            <v>40969</v>
          </cell>
          <cell r="C127">
            <v>24.742474609375002</v>
          </cell>
          <cell r="D127">
            <v>14.660042000000001</v>
          </cell>
        </row>
        <row r="128">
          <cell r="B128">
            <v>41000</v>
          </cell>
          <cell r="C128">
            <v>23.818271484375</v>
          </cell>
          <cell r="D128">
            <v>13.683797999999999</v>
          </cell>
        </row>
        <row r="129">
          <cell r="B129">
            <v>41030</v>
          </cell>
          <cell r="C129">
            <v>21.923261718749998</v>
          </cell>
          <cell r="D129">
            <v>13.866234</v>
          </cell>
        </row>
        <row r="130">
          <cell r="B130">
            <v>41061</v>
          </cell>
          <cell r="C130">
            <v>23.948705078124998</v>
          </cell>
          <cell r="D130">
            <v>12.936389</v>
          </cell>
        </row>
        <row r="131">
          <cell r="B131">
            <v>41091</v>
          </cell>
          <cell r="C131">
            <v>27.88255078125</v>
          </cell>
          <cell r="D131">
            <v>15.219563000000001</v>
          </cell>
        </row>
        <row r="132">
          <cell r="B132">
            <v>41122</v>
          </cell>
          <cell r="C132">
            <v>26.631685546875001</v>
          </cell>
          <cell r="D132">
            <v>14.780704</v>
          </cell>
        </row>
        <row r="133">
          <cell r="B133">
            <v>41153</v>
          </cell>
          <cell r="C133">
            <v>23.233566406249999</v>
          </cell>
          <cell r="D133">
            <v>13.151412000000001</v>
          </cell>
        </row>
        <row r="134">
          <cell r="B134">
            <v>41183</v>
          </cell>
          <cell r="C134">
            <v>23.762923828125</v>
          </cell>
          <cell r="D134">
            <v>13.818250000000001</v>
          </cell>
        </row>
        <row r="135">
          <cell r="B135">
            <v>41214</v>
          </cell>
          <cell r="C135">
            <v>26.411814453125</v>
          </cell>
          <cell r="D135">
            <v>15.582667000000001</v>
          </cell>
        </row>
        <row r="136">
          <cell r="B136">
            <v>41244</v>
          </cell>
          <cell r="C136">
            <v>26.627097656250001</v>
          </cell>
          <cell r="D136">
            <v>15.957827</v>
          </cell>
        </row>
        <row r="137">
          <cell r="B137">
            <v>41275</v>
          </cell>
          <cell r="C137">
            <v>26.020111328125001</v>
          </cell>
          <cell r="D137">
            <v>16.033018999999999</v>
          </cell>
        </row>
        <row r="138">
          <cell r="B138">
            <v>41306</v>
          </cell>
          <cell r="C138">
            <v>26.72127734375</v>
          </cell>
          <cell r="D138">
            <v>15.032220000000001</v>
          </cell>
        </row>
        <row r="139">
          <cell r="B139">
            <v>41334</v>
          </cell>
          <cell r="C139">
            <v>24.742474609375002</v>
          </cell>
          <cell r="D139">
            <v>14.660042000000001</v>
          </cell>
        </row>
        <row r="140">
          <cell r="B140">
            <v>41365</v>
          </cell>
          <cell r="C140">
            <v>23.818271484375</v>
          </cell>
          <cell r="D140">
            <v>13.683797999999999</v>
          </cell>
        </row>
        <row r="141">
          <cell r="B141">
            <v>41395</v>
          </cell>
          <cell r="C141">
            <v>21.923261718749998</v>
          </cell>
          <cell r="D141">
            <v>13.866234</v>
          </cell>
        </row>
        <row r="142">
          <cell r="B142">
            <v>41426</v>
          </cell>
          <cell r="C142">
            <v>23.948705078124998</v>
          </cell>
          <cell r="D142">
            <v>12.936389</v>
          </cell>
        </row>
        <row r="143">
          <cell r="B143">
            <v>41456</v>
          </cell>
          <cell r="C143">
            <v>27.88255078125</v>
          </cell>
          <cell r="D143">
            <v>15.219563000000001</v>
          </cell>
        </row>
        <row r="144">
          <cell r="B144">
            <v>41487</v>
          </cell>
          <cell r="C144">
            <v>26.631685546875001</v>
          </cell>
          <cell r="D144">
            <v>14.780704</v>
          </cell>
        </row>
        <row r="145">
          <cell r="B145">
            <v>41518</v>
          </cell>
          <cell r="C145">
            <v>23.233566406249999</v>
          </cell>
          <cell r="D145">
            <v>13.151412000000001</v>
          </cell>
        </row>
        <row r="146">
          <cell r="B146">
            <v>41548</v>
          </cell>
          <cell r="C146">
            <v>23.762923828125</v>
          </cell>
          <cell r="D146">
            <v>13.818250000000001</v>
          </cell>
        </row>
        <row r="147">
          <cell r="B147">
            <v>41579</v>
          </cell>
          <cell r="C147">
            <v>26.411814453125</v>
          </cell>
          <cell r="D147">
            <v>15.582667000000001</v>
          </cell>
        </row>
        <row r="148">
          <cell r="B148">
            <v>41609</v>
          </cell>
          <cell r="C148">
            <v>26.627097656250001</v>
          </cell>
          <cell r="D148">
            <v>15.957827</v>
          </cell>
        </row>
        <row r="149">
          <cell r="B149">
            <v>41640</v>
          </cell>
          <cell r="C149">
            <v>26.020111328125001</v>
          </cell>
          <cell r="D149">
            <v>16.033018999999999</v>
          </cell>
        </row>
        <row r="150">
          <cell r="B150">
            <v>41671</v>
          </cell>
          <cell r="C150">
            <v>26.72127734375</v>
          </cell>
          <cell r="D150">
            <v>15.032220000000001</v>
          </cell>
        </row>
        <row r="151">
          <cell r="B151">
            <v>41699</v>
          </cell>
          <cell r="C151">
            <v>24.742474609375002</v>
          </cell>
          <cell r="D151">
            <v>14.660042000000001</v>
          </cell>
        </row>
        <row r="152">
          <cell r="B152">
            <v>41730</v>
          </cell>
          <cell r="C152">
            <v>23.818271484375</v>
          </cell>
          <cell r="D152">
            <v>13.683797999999999</v>
          </cell>
        </row>
        <row r="153">
          <cell r="B153">
            <v>41760</v>
          </cell>
          <cell r="C153">
            <v>21.923261718749998</v>
          </cell>
          <cell r="D153">
            <v>13.866234</v>
          </cell>
        </row>
        <row r="154">
          <cell r="B154">
            <v>41791</v>
          </cell>
          <cell r="C154">
            <v>23.948705078124998</v>
          </cell>
          <cell r="D154">
            <v>12.936389</v>
          </cell>
        </row>
        <row r="155">
          <cell r="B155">
            <v>41821</v>
          </cell>
          <cell r="C155">
            <v>27.88255078125</v>
          </cell>
          <cell r="D155">
            <v>15.219563000000001</v>
          </cell>
        </row>
        <row r="156">
          <cell r="B156">
            <v>41852</v>
          </cell>
          <cell r="C156">
            <v>26.631685546875001</v>
          </cell>
          <cell r="D156">
            <v>14.780704</v>
          </cell>
        </row>
        <row r="157">
          <cell r="B157">
            <v>41883</v>
          </cell>
          <cell r="C157">
            <v>23.233566406249999</v>
          </cell>
          <cell r="D157">
            <v>13.151412000000001</v>
          </cell>
        </row>
        <row r="158">
          <cell r="B158">
            <v>41913</v>
          </cell>
          <cell r="C158">
            <v>23.762923828125</v>
          </cell>
          <cell r="D158">
            <v>13.818250000000001</v>
          </cell>
        </row>
        <row r="159">
          <cell r="B159">
            <v>41944</v>
          </cell>
          <cell r="C159">
            <v>26.411814453125</v>
          </cell>
          <cell r="D159">
            <v>15.582667000000001</v>
          </cell>
        </row>
        <row r="160">
          <cell r="B160">
            <v>41974</v>
          </cell>
          <cell r="C160">
            <v>26.627097656250001</v>
          </cell>
          <cell r="D160">
            <v>15.957827</v>
          </cell>
        </row>
        <row r="161">
          <cell r="B161">
            <v>42005</v>
          </cell>
          <cell r="C161">
            <v>26.020111328125001</v>
          </cell>
          <cell r="D161">
            <v>16.033018999999999</v>
          </cell>
        </row>
        <row r="162">
          <cell r="B162">
            <v>42036</v>
          </cell>
          <cell r="C162">
            <v>26.72127734375</v>
          </cell>
          <cell r="D162">
            <v>15.032220000000001</v>
          </cell>
        </row>
        <row r="163">
          <cell r="B163">
            <v>42064</v>
          </cell>
          <cell r="C163">
            <v>24.742474609375002</v>
          </cell>
          <cell r="D163">
            <v>14.660042000000001</v>
          </cell>
        </row>
        <row r="164">
          <cell r="B164">
            <v>42095</v>
          </cell>
          <cell r="C164">
            <v>23.818271484375</v>
          </cell>
          <cell r="D164">
            <v>13.683797999999999</v>
          </cell>
        </row>
        <row r="165">
          <cell r="B165">
            <v>42125</v>
          </cell>
          <cell r="C165">
            <v>21.923261718749998</v>
          </cell>
          <cell r="D165">
            <v>13.866234</v>
          </cell>
        </row>
        <row r="166">
          <cell r="B166">
            <v>42156</v>
          </cell>
          <cell r="C166">
            <v>23.948705078124998</v>
          </cell>
          <cell r="D166">
            <v>12.936389</v>
          </cell>
        </row>
        <row r="167">
          <cell r="B167">
            <v>42186</v>
          </cell>
          <cell r="C167">
            <v>27.88255078125</v>
          </cell>
          <cell r="D167">
            <v>15.219563000000001</v>
          </cell>
        </row>
        <row r="168">
          <cell r="B168">
            <v>42217</v>
          </cell>
          <cell r="C168">
            <v>26.631685546875001</v>
          </cell>
          <cell r="D168">
            <v>14.780704</v>
          </cell>
        </row>
        <row r="169">
          <cell r="B169">
            <v>42248</v>
          </cell>
          <cell r="C169">
            <v>23.233566406249999</v>
          </cell>
          <cell r="D169">
            <v>13.151412000000001</v>
          </cell>
        </row>
        <row r="170">
          <cell r="B170">
            <v>42278</v>
          </cell>
          <cell r="C170">
            <v>23.762923828125</v>
          </cell>
          <cell r="D170">
            <v>13.818250000000001</v>
          </cell>
        </row>
        <row r="171">
          <cell r="B171">
            <v>42309</v>
          </cell>
          <cell r="C171">
            <v>26.411814453125</v>
          </cell>
          <cell r="D171">
            <v>15.582667000000001</v>
          </cell>
        </row>
        <row r="172">
          <cell r="B172">
            <v>42339</v>
          </cell>
          <cell r="C172">
            <v>26.627097656250001</v>
          </cell>
          <cell r="D172">
            <v>15.957827</v>
          </cell>
        </row>
        <row r="173">
          <cell r="B173">
            <v>42370</v>
          </cell>
          <cell r="C173">
            <v>26.020111328125001</v>
          </cell>
          <cell r="D173">
            <v>16.033018999999999</v>
          </cell>
        </row>
        <row r="174">
          <cell r="B174">
            <v>42401</v>
          </cell>
          <cell r="C174">
            <v>26.72127734375</v>
          </cell>
          <cell r="D174">
            <v>15.032220000000001</v>
          </cell>
        </row>
        <row r="175">
          <cell r="B175">
            <v>42430</v>
          </cell>
          <cell r="C175">
            <v>24.742474609375002</v>
          </cell>
          <cell r="D175">
            <v>14.660042000000001</v>
          </cell>
        </row>
        <row r="176">
          <cell r="B176">
            <v>42461</v>
          </cell>
          <cell r="C176">
            <v>23.818271484375</v>
          </cell>
          <cell r="D176">
            <v>13.683797999999999</v>
          </cell>
        </row>
        <row r="177">
          <cell r="B177">
            <v>42491</v>
          </cell>
          <cell r="C177">
            <v>21.923261718749998</v>
          </cell>
          <cell r="D177">
            <v>13.866234</v>
          </cell>
        </row>
        <row r="178">
          <cell r="B178">
            <v>42522</v>
          </cell>
          <cell r="C178">
            <v>23.948705078124998</v>
          </cell>
          <cell r="D178">
            <v>12.936389</v>
          </cell>
        </row>
        <row r="179">
          <cell r="B179">
            <v>42552</v>
          </cell>
          <cell r="C179">
            <v>27.88255078125</v>
          </cell>
          <cell r="D179">
            <v>15.219563000000001</v>
          </cell>
        </row>
        <row r="180">
          <cell r="B180">
            <v>42583</v>
          </cell>
          <cell r="C180">
            <v>26.631685546875001</v>
          </cell>
          <cell r="D180">
            <v>14.780704</v>
          </cell>
        </row>
        <row r="181">
          <cell r="B181">
            <v>42614</v>
          </cell>
          <cell r="C181">
            <v>23.233566406249999</v>
          </cell>
          <cell r="D181">
            <v>13.151412000000001</v>
          </cell>
        </row>
        <row r="182">
          <cell r="B182">
            <v>42644</v>
          </cell>
          <cell r="C182">
            <v>23.762923828125</v>
          </cell>
          <cell r="D182">
            <v>13.818250000000001</v>
          </cell>
        </row>
        <row r="183">
          <cell r="B183">
            <v>42675</v>
          </cell>
          <cell r="C183">
            <v>26.411814453125</v>
          </cell>
          <cell r="D183">
            <v>15.582667000000001</v>
          </cell>
        </row>
        <row r="184">
          <cell r="B184">
            <v>42705</v>
          </cell>
          <cell r="C184">
            <v>26.627097656250001</v>
          </cell>
          <cell r="D184">
            <v>15.957827</v>
          </cell>
        </row>
        <row r="185">
          <cell r="B185">
            <v>42736</v>
          </cell>
          <cell r="C185">
            <v>26.020111328125001</v>
          </cell>
          <cell r="D185">
            <v>16.033018999999999</v>
          </cell>
        </row>
        <row r="186">
          <cell r="B186">
            <v>42767</v>
          </cell>
          <cell r="C186">
            <v>26.72127734375</v>
          </cell>
          <cell r="D186">
            <v>15.032220000000001</v>
          </cell>
        </row>
        <row r="187">
          <cell r="B187">
            <v>42795</v>
          </cell>
          <cell r="C187">
            <v>24.742474609375002</v>
          </cell>
          <cell r="D187">
            <v>14.660042000000001</v>
          </cell>
        </row>
        <row r="188">
          <cell r="B188">
            <v>42826</v>
          </cell>
          <cell r="C188">
            <v>23.818271484375</v>
          </cell>
          <cell r="D188">
            <v>13.683797999999999</v>
          </cell>
        </row>
        <row r="189">
          <cell r="B189">
            <v>42856</v>
          </cell>
          <cell r="C189">
            <v>21.923261718749998</v>
          </cell>
          <cell r="D189">
            <v>13.866234</v>
          </cell>
        </row>
        <row r="190">
          <cell r="B190">
            <v>42887</v>
          </cell>
          <cell r="C190">
            <v>23.948705078124998</v>
          </cell>
          <cell r="D190">
            <v>12.936389</v>
          </cell>
        </row>
        <row r="191">
          <cell r="B191">
            <v>42917</v>
          </cell>
          <cell r="C191">
            <v>27.88255078125</v>
          </cell>
          <cell r="D191">
            <v>15.219563000000001</v>
          </cell>
        </row>
        <row r="192">
          <cell r="B192">
            <v>42948</v>
          </cell>
          <cell r="C192">
            <v>26.631685546875001</v>
          </cell>
          <cell r="D192">
            <v>14.780704</v>
          </cell>
        </row>
        <row r="193">
          <cell r="B193">
            <v>42979</v>
          </cell>
          <cell r="C193">
            <v>23.233566406249999</v>
          </cell>
          <cell r="D193">
            <v>13.151412000000001</v>
          </cell>
        </row>
        <row r="194">
          <cell r="B194">
            <v>43009</v>
          </cell>
          <cell r="C194">
            <v>23.762923828125</v>
          </cell>
          <cell r="D194">
            <v>13.818250000000001</v>
          </cell>
        </row>
        <row r="195">
          <cell r="B195">
            <v>43040</v>
          </cell>
          <cell r="C195">
            <v>26.411814453125</v>
          </cell>
          <cell r="D195">
            <v>15.582667000000001</v>
          </cell>
        </row>
        <row r="196">
          <cell r="B196">
            <v>43070</v>
          </cell>
          <cell r="C196">
            <v>26.627097656250001</v>
          </cell>
          <cell r="D196">
            <v>15.957827</v>
          </cell>
        </row>
        <row r="197">
          <cell r="B197">
            <v>43101</v>
          </cell>
          <cell r="C197">
            <v>26.020111328125001</v>
          </cell>
          <cell r="D197">
            <v>16.033018999999999</v>
          </cell>
        </row>
        <row r="198">
          <cell r="B198">
            <v>43132</v>
          </cell>
          <cell r="C198">
            <v>26.72127734375</v>
          </cell>
          <cell r="D198">
            <v>15.032220000000001</v>
          </cell>
        </row>
        <row r="199">
          <cell r="B199">
            <v>43160</v>
          </cell>
          <cell r="C199">
            <v>24.742474609375002</v>
          </cell>
          <cell r="D199">
            <v>14.660042000000001</v>
          </cell>
        </row>
        <row r="200">
          <cell r="B200">
            <v>43191</v>
          </cell>
          <cell r="C200">
            <v>23.818271484375</v>
          </cell>
          <cell r="D200">
            <v>13.683797999999999</v>
          </cell>
        </row>
        <row r="201">
          <cell r="B201">
            <v>43221</v>
          </cell>
          <cell r="C201">
            <v>21.923261718749998</v>
          </cell>
          <cell r="D201">
            <v>13.866234</v>
          </cell>
        </row>
        <row r="202">
          <cell r="B202">
            <v>43252</v>
          </cell>
          <cell r="C202">
            <v>23.948705078124998</v>
          </cell>
          <cell r="D202">
            <v>12.936389</v>
          </cell>
        </row>
        <row r="203">
          <cell r="B203">
            <v>43282</v>
          </cell>
          <cell r="C203">
            <v>27.88255078125</v>
          </cell>
          <cell r="D203">
            <v>15.219563000000001</v>
          </cell>
        </row>
        <row r="204">
          <cell r="B204">
            <v>43313</v>
          </cell>
          <cell r="C204">
            <v>26.631685546875001</v>
          </cell>
          <cell r="D204">
            <v>14.780704</v>
          </cell>
        </row>
        <row r="205">
          <cell r="B205">
            <v>43344</v>
          </cell>
          <cell r="C205">
            <v>23.233566406249999</v>
          </cell>
          <cell r="D205">
            <v>13.151412000000001</v>
          </cell>
        </row>
        <row r="206">
          <cell r="B206">
            <v>43374</v>
          </cell>
          <cell r="C206">
            <v>23.762923828125</v>
          </cell>
          <cell r="D206">
            <v>13.818250000000001</v>
          </cell>
        </row>
        <row r="207">
          <cell r="B207">
            <v>43405</v>
          </cell>
          <cell r="C207">
            <v>26.411814453125</v>
          </cell>
          <cell r="D207">
            <v>15.582667000000001</v>
          </cell>
        </row>
        <row r="208">
          <cell r="B208">
            <v>43435</v>
          </cell>
          <cell r="C208">
            <v>26.627097656250001</v>
          </cell>
          <cell r="D208">
            <v>15.957827</v>
          </cell>
        </row>
        <row r="209">
          <cell r="B209">
            <v>43466</v>
          </cell>
          <cell r="C209">
            <v>26.020111328125001</v>
          </cell>
          <cell r="D209">
            <v>16.033018999999999</v>
          </cell>
        </row>
        <row r="210">
          <cell r="B210">
            <v>43497</v>
          </cell>
          <cell r="C210">
            <v>26.72127734375</v>
          </cell>
          <cell r="D210">
            <v>15.032220000000001</v>
          </cell>
        </row>
        <row r="211">
          <cell r="B211">
            <v>43525</v>
          </cell>
          <cell r="C211">
            <v>24.742474609375002</v>
          </cell>
          <cell r="D211">
            <v>14.660042000000001</v>
          </cell>
        </row>
        <row r="212">
          <cell r="B212">
            <v>43556</v>
          </cell>
          <cell r="C212">
            <v>23.818271484375</v>
          </cell>
          <cell r="D212">
            <v>13.683797999999999</v>
          </cell>
        </row>
        <row r="213">
          <cell r="B213">
            <v>43586</v>
          </cell>
          <cell r="C213">
            <v>21.923261718749998</v>
          </cell>
          <cell r="D213">
            <v>13.866234</v>
          </cell>
        </row>
        <row r="214">
          <cell r="B214">
            <v>43617</v>
          </cell>
          <cell r="C214">
            <v>23.948705078124998</v>
          </cell>
          <cell r="D214">
            <v>12.936389</v>
          </cell>
        </row>
        <row r="215">
          <cell r="B215">
            <v>43647</v>
          </cell>
          <cell r="C215">
            <v>27.88255078125</v>
          </cell>
          <cell r="D215">
            <v>15.219563000000001</v>
          </cell>
        </row>
        <row r="216">
          <cell r="B216">
            <v>43678</v>
          </cell>
          <cell r="C216">
            <v>26.631685546875001</v>
          </cell>
          <cell r="D216">
            <v>14.780704</v>
          </cell>
        </row>
        <row r="217">
          <cell r="B217">
            <v>43709</v>
          </cell>
          <cell r="C217">
            <v>23.233566406249999</v>
          </cell>
          <cell r="D217">
            <v>13.151412000000001</v>
          </cell>
        </row>
        <row r="218">
          <cell r="B218">
            <v>43739</v>
          </cell>
          <cell r="C218">
            <v>23.762923828125</v>
          </cell>
          <cell r="D218">
            <v>13.818250000000001</v>
          </cell>
        </row>
        <row r="219">
          <cell r="B219">
            <v>43770</v>
          </cell>
          <cell r="C219">
            <v>26.411814453125</v>
          </cell>
          <cell r="D219">
            <v>15.582667000000001</v>
          </cell>
        </row>
        <row r="220">
          <cell r="B220">
            <v>43800</v>
          </cell>
          <cell r="C220">
            <v>26.627097656250001</v>
          </cell>
          <cell r="D220">
            <v>15.957827</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26"/>
    <pageSetUpPr fitToPage="1"/>
  </sheetPr>
  <dimension ref="B3:AH97"/>
  <sheetViews>
    <sheetView showGridLines="0" tabSelected="1" zoomScale="86" zoomScaleNormal="86" workbookViewId="0">
      <selection activeCell="T32" sqref="T32"/>
    </sheetView>
  </sheetViews>
  <sheetFormatPr defaultRowHeight="12.75" x14ac:dyDescent="0.2"/>
  <cols>
    <col min="2" max="2" width="18" customWidth="1"/>
    <col min="3" max="3" width="11.7109375" customWidth="1"/>
    <col min="4" max="4" width="11.42578125" customWidth="1"/>
    <col min="5" max="5" width="14.5703125" customWidth="1"/>
    <col min="6" max="8" width="10.7109375" customWidth="1"/>
    <col min="9" max="12" width="7.28515625" customWidth="1"/>
    <col min="13" max="15" width="10.7109375" customWidth="1"/>
    <col min="16" max="16" width="11.42578125" customWidth="1"/>
    <col min="17" max="17" width="10.7109375" hidden="1" customWidth="1"/>
    <col min="18" max="18" width="0" hidden="1" customWidth="1"/>
    <col min="19" max="19" width="10.7109375" customWidth="1"/>
    <col min="23" max="26" width="9.42578125" bestFit="1" customWidth="1"/>
    <col min="32" max="32" width="9.42578125" bestFit="1" customWidth="1"/>
  </cols>
  <sheetData>
    <row r="3" spans="2:34" ht="20.25" x14ac:dyDescent="0.3">
      <c r="B3" s="1" t="s">
        <v>0</v>
      </c>
      <c r="C3" s="1"/>
      <c r="D3" s="1"/>
      <c r="E3" s="1"/>
      <c r="F3" s="2"/>
      <c r="H3" s="3"/>
      <c r="I3" s="3"/>
      <c r="J3" s="3"/>
      <c r="M3" s="4" t="s">
        <v>1</v>
      </c>
      <c r="N3" s="128">
        <v>46266</v>
      </c>
      <c r="O3" s="128"/>
    </row>
    <row r="4" spans="2:34" ht="20.25" x14ac:dyDescent="0.3">
      <c r="B4" s="1" t="s">
        <v>2</v>
      </c>
      <c r="C4" s="1"/>
      <c r="D4" s="1"/>
      <c r="E4" s="1"/>
      <c r="F4" s="2"/>
      <c r="H4" s="3"/>
      <c r="I4" s="3"/>
      <c r="J4" s="3"/>
      <c r="K4" s="3"/>
      <c r="L4" s="3"/>
      <c r="M4" s="3"/>
      <c r="N4" s="3"/>
      <c r="O4" s="3"/>
      <c r="P4" s="3"/>
      <c r="Q4" s="3"/>
      <c r="R4" s="3"/>
    </row>
    <row r="5" spans="2:34" ht="15.75" x14ac:dyDescent="0.25">
      <c r="C5" s="5"/>
      <c r="D5" s="3"/>
      <c r="E5" s="3"/>
      <c r="F5" s="6"/>
      <c r="G5" s="3"/>
      <c r="H5" s="3"/>
      <c r="I5" s="3"/>
      <c r="J5" s="3"/>
      <c r="K5" s="3"/>
      <c r="L5" s="3"/>
      <c r="M5" s="3"/>
      <c r="N5" s="3"/>
      <c r="O5" s="3"/>
      <c r="P5" s="3"/>
      <c r="Q5" s="3"/>
      <c r="R5" s="3"/>
    </row>
    <row r="6" spans="2:34" ht="23.25" x14ac:dyDescent="0.35">
      <c r="B6" s="129" t="s">
        <v>3</v>
      </c>
      <c r="C6" s="130"/>
      <c r="D6" s="130"/>
      <c r="E6" s="130"/>
      <c r="F6" s="130"/>
      <c r="G6" s="130"/>
      <c r="H6" s="130"/>
      <c r="I6" s="130"/>
      <c r="J6" s="130"/>
      <c r="K6" s="130"/>
      <c r="L6" s="130"/>
      <c r="M6" s="130"/>
      <c r="N6" s="130"/>
      <c r="O6" s="130"/>
      <c r="P6" s="130"/>
      <c r="Q6" s="130"/>
      <c r="R6" s="130"/>
      <c r="S6" s="130"/>
    </row>
    <row r="7" spans="2:34" ht="18" x14ac:dyDescent="0.25">
      <c r="C7" s="7"/>
      <c r="D7" s="7"/>
      <c r="E7" s="7"/>
      <c r="F7" s="7"/>
      <c r="G7" s="131">
        <f>B16</f>
        <v>46266</v>
      </c>
      <c r="H7" s="132"/>
      <c r="I7" s="132"/>
      <c r="J7" s="8" t="s">
        <v>69</v>
      </c>
      <c r="K7" s="133">
        <f>B27</f>
        <v>46600</v>
      </c>
      <c r="L7" s="134"/>
      <c r="M7" s="134"/>
      <c r="N7" s="7"/>
      <c r="O7" s="7"/>
      <c r="P7" s="7"/>
      <c r="Q7" s="7"/>
      <c r="R7" s="7"/>
      <c r="S7" s="7"/>
    </row>
    <row r="8" spans="2:34" ht="18" x14ac:dyDescent="0.25">
      <c r="H8" s="9" t="s">
        <v>4</v>
      </c>
      <c r="J8" s="10"/>
      <c r="K8" s="10"/>
    </row>
    <row r="9" spans="2:34" ht="15" x14ac:dyDescent="0.25">
      <c r="B9" s="100" t="s">
        <v>60</v>
      </c>
      <c r="C9" s="135" t="s">
        <v>58</v>
      </c>
      <c r="D9" s="135"/>
      <c r="E9" s="101" t="s">
        <v>5</v>
      </c>
      <c r="F9" s="102"/>
      <c r="G9" s="102"/>
      <c r="H9" s="102"/>
      <c r="I9" s="11" t="s">
        <v>6</v>
      </c>
    </row>
    <row r="10" spans="2:34" ht="13.5" thickBot="1" x14ac:dyDescent="0.25">
      <c r="C10" s="12"/>
      <c r="D10" s="12"/>
      <c r="E10" s="13"/>
      <c r="F10" s="13"/>
      <c r="G10" s="13"/>
      <c r="H10" s="13"/>
    </row>
    <row r="11" spans="2:34" ht="13.5" thickBot="1" x14ac:dyDescent="0.25">
      <c r="B11" s="120" t="s">
        <v>7</v>
      </c>
      <c r="C11" s="114" t="s">
        <v>8</v>
      </c>
      <c r="D11" s="116"/>
      <c r="E11" s="114" t="s">
        <v>9</v>
      </c>
      <c r="F11" s="116"/>
      <c r="G11" s="114" t="s">
        <v>10</v>
      </c>
      <c r="H11" s="116"/>
      <c r="I11" s="114" t="s">
        <v>61</v>
      </c>
      <c r="J11" s="115"/>
      <c r="K11" s="115"/>
      <c r="L11" s="116"/>
      <c r="M11" s="14" t="s">
        <v>11</v>
      </c>
      <c r="N11" s="114" t="s">
        <v>12</v>
      </c>
      <c r="O11" s="115"/>
      <c r="P11" s="115"/>
      <c r="Q11" s="115"/>
      <c r="R11" s="115"/>
      <c r="S11" s="116"/>
      <c r="T11" s="114" t="s">
        <v>13</v>
      </c>
      <c r="U11" s="115"/>
      <c r="V11" s="116"/>
    </row>
    <row r="12" spans="2:34" s="20" customFormat="1" ht="63.75" x14ac:dyDescent="0.2">
      <c r="B12" s="121"/>
      <c r="C12" s="15" t="s">
        <v>14</v>
      </c>
      <c r="D12" s="16" t="s">
        <v>15</v>
      </c>
      <c r="E12" s="15" t="s">
        <v>16</v>
      </c>
      <c r="F12" s="16" t="s">
        <v>17</v>
      </c>
      <c r="G12" s="15" t="s">
        <v>18</v>
      </c>
      <c r="H12" s="16" t="s">
        <v>19</v>
      </c>
      <c r="I12" s="105" t="s">
        <v>62</v>
      </c>
      <c r="J12" s="98" t="s">
        <v>62</v>
      </c>
      <c r="K12" s="98" t="s">
        <v>63</v>
      </c>
      <c r="L12" s="103" t="s">
        <v>63</v>
      </c>
      <c r="M12" s="17" t="s">
        <v>20</v>
      </c>
      <c r="N12" s="15" t="s">
        <v>21</v>
      </c>
      <c r="O12" s="15" t="s">
        <v>22</v>
      </c>
      <c r="P12" s="15" t="s">
        <v>23</v>
      </c>
      <c r="Q12" s="15" t="s">
        <v>24</v>
      </c>
      <c r="R12" s="15" t="s">
        <v>24</v>
      </c>
      <c r="S12" s="98" t="s">
        <v>59</v>
      </c>
      <c r="T12" s="18" t="s">
        <v>25</v>
      </c>
      <c r="U12" s="19" t="s">
        <v>26</v>
      </c>
      <c r="V12" s="16" t="s">
        <v>27</v>
      </c>
    </row>
    <row r="13" spans="2:34" s="20" customFormat="1" ht="13.5" thickBot="1" x14ac:dyDescent="0.25">
      <c r="B13" s="122"/>
      <c r="C13" s="21" t="s">
        <v>28</v>
      </c>
      <c r="D13" s="22" t="s">
        <v>29</v>
      </c>
      <c r="E13" s="21" t="s">
        <v>28</v>
      </c>
      <c r="F13" s="22" t="s">
        <v>29</v>
      </c>
      <c r="G13" s="21" t="s">
        <v>28</v>
      </c>
      <c r="H13" s="22" t="s">
        <v>29</v>
      </c>
      <c r="I13" s="106" t="s">
        <v>28</v>
      </c>
      <c r="J13" s="107" t="s">
        <v>29</v>
      </c>
      <c r="K13" s="107" t="s">
        <v>28</v>
      </c>
      <c r="L13" s="108" t="s">
        <v>29</v>
      </c>
      <c r="M13" s="23" t="s">
        <v>28</v>
      </c>
      <c r="N13" s="21" t="s">
        <v>29</v>
      </c>
      <c r="O13" s="21" t="s">
        <v>28</v>
      </c>
      <c r="P13" s="21" t="s">
        <v>29</v>
      </c>
      <c r="Q13" s="21" t="s">
        <v>28</v>
      </c>
      <c r="R13" s="21" t="s">
        <v>29</v>
      </c>
      <c r="S13" s="21" t="s">
        <v>28</v>
      </c>
      <c r="T13" s="24" t="s">
        <v>28</v>
      </c>
      <c r="U13" s="25" t="s">
        <v>29</v>
      </c>
      <c r="V13" s="22" t="s">
        <v>30</v>
      </c>
    </row>
    <row r="14" spans="2:34" s="20" customFormat="1" ht="13.5" thickBot="1" x14ac:dyDescent="0.25">
      <c r="B14" s="26" t="s">
        <v>31</v>
      </c>
      <c r="C14" s="27" t="s">
        <v>32</v>
      </c>
      <c r="D14" s="27" t="s">
        <v>33</v>
      </c>
      <c r="E14" s="27" t="s">
        <v>34</v>
      </c>
      <c r="F14" s="27" t="s">
        <v>35</v>
      </c>
      <c r="G14" s="27" t="s">
        <v>36</v>
      </c>
      <c r="H14" s="27" t="s">
        <v>37</v>
      </c>
      <c r="I14" s="27" t="s">
        <v>38</v>
      </c>
      <c r="J14" s="27" t="s">
        <v>39</v>
      </c>
      <c r="K14" s="27" t="s">
        <v>40</v>
      </c>
      <c r="L14" s="27" t="s">
        <v>41</v>
      </c>
      <c r="M14" s="27" t="s">
        <v>42</v>
      </c>
      <c r="N14" s="27" t="s">
        <v>43</v>
      </c>
      <c r="O14" s="27" t="s">
        <v>44</v>
      </c>
      <c r="P14" s="27" t="s">
        <v>45</v>
      </c>
      <c r="Q14" s="27"/>
      <c r="R14" s="27"/>
      <c r="S14" s="27" t="s">
        <v>46</v>
      </c>
      <c r="T14" s="27" t="s">
        <v>47</v>
      </c>
      <c r="U14" s="27" t="s">
        <v>67</v>
      </c>
      <c r="V14" s="28" t="s">
        <v>68</v>
      </c>
    </row>
    <row r="15" spans="2:34" s="20" customFormat="1" x14ac:dyDescent="0.2">
      <c r="B15" s="71"/>
      <c r="C15" s="29"/>
      <c r="D15" s="30"/>
      <c r="E15" s="29"/>
      <c r="F15" s="30"/>
      <c r="G15" s="29"/>
      <c r="H15" s="30"/>
      <c r="I15" s="30"/>
      <c r="J15" s="30"/>
      <c r="K15" s="30"/>
      <c r="L15" s="30"/>
      <c r="M15" s="30"/>
      <c r="N15" s="21"/>
      <c r="O15" s="21"/>
      <c r="P15" s="21"/>
      <c r="Q15" s="21"/>
      <c r="R15" s="21"/>
      <c r="S15" s="78"/>
      <c r="T15" s="29"/>
      <c r="U15" s="76"/>
      <c r="V15" s="30"/>
    </row>
    <row r="16" spans="2:34" x14ac:dyDescent="0.2">
      <c r="B16" s="32">
        <f>N3</f>
        <v>46266</v>
      </c>
      <c r="C16" s="72">
        <v>1455.2728715840635</v>
      </c>
      <c r="D16" s="84">
        <v>417.40558125771929</v>
      </c>
      <c r="E16" s="72">
        <v>125</v>
      </c>
      <c r="F16" s="87">
        <v>70</v>
      </c>
      <c r="G16" s="33">
        <v>30.093240000000002</v>
      </c>
      <c r="H16" s="34">
        <v>17.125119999999999</v>
      </c>
      <c r="I16" s="34">
        <v>25.272871584063523</v>
      </c>
      <c r="J16" s="34">
        <v>7.405581257719283</v>
      </c>
      <c r="K16" s="34">
        <v>26.608333333333334</v>
      </c>
      <c r="L16" s="34">
        <v>19.158000000000001</v>
      </c>
      <c r="M16" s="36">
        <v>182</v>
      </c>
      <c r="N16" s="35">
        <v>0</v>
      </c>
      <c r="O16" s="35">
        <f t="shared" ref="O16:O27" si="0">IF(C16&gt;0,MAX(0,-(C16-E16-G16)),0)</f>
        <v>0</v>
      </c>
      <c r="P16" s="35">
        <f>IF(ABS(Q16)&gt;0,0,MAX(F16+H16-D16-N16,0))</f>
        <v>0</v>
      </c>
      <c r="Q16" s="35"/>
      <c r="R16" s="35"/>
      <c r="S16" s="35">
        <f t="shared" ref="S16:S27" si="1">IF(C16&gt;0,MAX(-(C16+O16-(E16+M16+G16)),0),0)</f>
        <v>0</v>
      </c>
      <c r="T16" s="37">
        <f>IF(C16&gt;0,C16-M16-E16-G16-I16-K16+O16+S16-(R16*1000/VLOOKUP(DATE(YEAR(B16),MONTH(B16)+1,0),other_data!$A:$F,4,FALSE)),0)</f>
        <v>1066.2984266666667</v>
      </c>
      <c r="U16" s="38">
        <f>IF(D16-F16-H16-J16-L16+N16+P16-R16&gt;0,D16-F16-H16-J16-L16+N16+P16-R16,0)</f>
        <v>303.71688</v>
      </c>
      <c r="V16" s="36">
        <f>IF(T16&gt;0,U16/(T16/1000*VLOOKUP(DATE(YEAR(B16),MONTH(B16)+1,0),other_data!$A:$F,6,FALSE))*100,0)</f>
        <v>39.560125894461919</v>
      </c>
      <c r="W16" s="39"/>
      <c r="X16" s="111"/>
      <c r="Y16" s="112"/>
      <c r="Z16" s="39"/>
      <c r="AA16" s="39"/>
      <c r="AB16" s="39"/>
      <c r="AC16" s="39"/>
      <c r="AD16" s="39"/>
      <c r="AE16" s="39"/>
      <c r="AF16" s="39"/>
      <c r="AG16" s="39"/>
      <c r="AH16" s="39"/>
    </row>
    <row r="17" spans="2:34" x14ac:dyDescent="0.2">
      <c r="B17" s="40">
        <f>DATE(YEAR(B16),MONTH(B16)+1,DAY(B16))</f>
        <v>46296</v>
      </c>
      <c r="C17" s="73">
        <v>1103.8520998576441</v>
      </c>
      <c r="D17" s="85">
        <v>325.7632167479714</v>
      </c>
      <c r="E17" s="73">
        <v>105</v>
      </c>
      <c r="F17" s="88">
        <v>55</v>
      </c>
      <c r="G17" s="41">
        <v>28.563700000000001</v>
      </c>
      <c r="H17" s="42">
        <v>17.59985</v>
      </c>
      <c r="I17" s="42">
        <v>18.852099857644134</v>
      </c>
      <c r="J17" s="42">
        <v>5.7632167479714012</v>
      </c>
      <c r="K17" s="42">
        <v>16.556451612903224</v>
      </c>
      <c r="L17" s="42">
        <v>12.318</v>
      </c>
      <c r="M17" s="44">
        <v>182</v>
      </c>
      <c r="N17" s="43">
        <v>0</v>
      </c>
      <c r="O17" s="43">
        <f t="shared" si="0"/>
        <v>0</v>
      </c>
      <c r="P17" s="43">
        <f t="shared" ref="P17:P27" si="2">IF(ABS(Q17)&gt;0,0,MAX(F17+H17-D17-N17,0))</f>
        <v>0</v>
      </c>
      <c r="Q17" s="43"/>
      <c r="R17" s="43"/>
      <c r="S17" s="43">
        <f t="shared" si="1"/>
        <v>0</v>
      </c>
      <c r="T17" s="45">
        <f>IF(C17&gt;0,C17-M17-E17-G17-I17-K17+O17+S17-(R17*1000/VLOOKUP(DATE(YEAR(B17),MONTH(B17)+1,0),other_data!$A:$F,4,FALSE)),0)</f>
        <v>752.87984838709679</v>
      </c>
      <c r="U17" s="46">
        <f t="shared" ref="U17:U27" si="3">IF(D17-F17-H17-J17-L17+N17+P17-R17&gt;0,D17-F17-H17-J17-L17+N17+P17-R17,0)</f>
        <v>235.08214999999998</v>
      </c>
      <c r="V17" s="44">
        <f>IF(T17&gt;0,U17/(T17/1000*VLOOKUP(DATE(YEAR(B17),MONTH(B17)+1,0),other_data!$A:$F,6,FALSE))*100,0)</f>
        <v>41.968267897903978</v>
      </c>
      <c r="W17" s="39"/>
      <c r="X17" s="111"/>
      <c r="Y17" s="112"/>
      <c r="Z17" s="39"/>
      <c r="AA17" s="39"/>
      <c r="AB17" s="39"/>
      <c r="AC17" s="39"/>
      <c r="AD17" s="39"/>
      <c r="AE17" s="39"/>
      <c r="AF17" s="39"/>
      <c r="AG17" s="39"/>
      <c r="AH17" s="39"/>
    </row>
    <row r="18" spans="2:34" x14ac:dyDescent="0.2">
      <c r="B18" s="32">
        <f t="shared" ref="B18:B27" si="4">DATE(YEAR(B17),MONTH(B17)+1,DAY(B17))</f>
        <v>46327</v>
      </c>
      <c r="C18" s="74">
        <v>1231.0630469208888</v>
      </c>
      <c r="D18" s="84">
        <v>224.01522721878644</v>
      </c>
      <c r="E18" s="74">
        <v>50</v>
      </c>
      <c r="F18" s="89">
        <v>20</v>
      </c>
      <c r="G18" s="33">
        <v>33.143219999999999</v>
      </c>
      <c r="H18" s="34">
        <v>19.588069999999998</v>
      </c>
      <c r="I18" s="34">
        <v>21.063046920888837</v>
      </c>
      <c r="J18" s="34">
        <v>4.015227218786432</v>
      </c>
      <c r="K18" s="34">
        <v>20.641470180305134</v>
      </c>
      <c r="L18" s="34">
        <v>14.8825</v>
      </c>
      <c r="M18" s="36">
        <v>182</v>
      </c>
      <c r="N18" s="35">
        <v>0</v>
      </c>
      <c r="O18" s="35">
        <f t="shared" si="0"/>
        <v>0</v>
      </c>
      <c r="P18" s="35">
        <f t="shared" si="2"/>
        <v>0</v>
      </c>
      <c r="Q18" s="35"/>
      <c r="R18" s="35"/>
      <c r="S18" s="35">
        <f t="shared" si="1"/>
        <v>0</v>
      </c>
      <c r="T18" s="37">
        <f>IF(C18&gt;0,C18-M18-E18-G18-I18-K18+O18+S18-(R18*1000/VLOOKUP(DATE(YEAR(B18),MONTH(B18)+1,0),other_data!$A:$F,4,FALSE)),0)</f>
        <v>924.21530981969477</v>
      </c>
      <c r="U18" s="38">
        <f t="shared" si="3"/>
        <v>165.52943000000002</v>
      </c>
      <c r="V18" s="36">
        <f>IF(T18&gt;0,U18/(T18/1000*VLOOKUP(DATE(YEAR(B18),MONTH(B18)+1,0),other_data!$A:$F,6,FALSE))*100,0)</f>
        <v>24.840869679007092</v>
      </c>
      <c r="W18" s="39"/>
      <c r="X18" s="111"/>
      <c r="Y18" s="112"/>
      <c r="Z18" s="39"/>
      <c r="AA18" s="39"/>
      <c r="AB18" s="39"/>
      <c r="AC18" s="39"/>
      <c r="AD18" s="39"/>
      <c r="AE18" s="39"/>
      <c r="AF18" s="39"/>
      <c r="AG18" s="39"/>
      <c r="AH18" s="39"/>
    </row>
    <row r="19" spans="2:34" x14ac:dyDescent="0.2">
      <c r="B19" s="40">
        <f t="shared" si="4"/>
        <v>46357</v>
      </c>
      <c r="C19" s="86">
        <v>1124.8784236121621</v>
      </c>
      <c r="D19" s="85">
        <v>142.61987116059044</v>
      </c>
      <c r="E19" s="86">
        <v>35</v>
      </c>
      <c r="F19" s="90">
        <v>20</v>
      </c>
      <c r="G19" s="41">
        <v>32.549729999999997</v>
      </c>
      <c r="H19" s="42">
        <v>20.883610000000001</v>
      </c>
      <c r="I19" s="42">
        <v>19.878423612162123</v>
      </c>
      <c r="J19" s="42">
        <v>2.6198711605904412</v>
      </c>
      <c r="K19" s="42">
        <v>15.387768817204302</v>
      </c>
      <c r="L19" s="42">
        <v>11.448499999999999</v>
      </c>
      <c r="M19" s="44">
        <v>182</v>
      </c>
      <c r="N19" s="43">
        <v>0</v>
      </c>
      <c r="O19" s="43">
        <f t="shared" si="0"/>
        <v>0</v>
      </c>
      <c r="P19" s="43">
        <f t="shared" si="2"/>
        <v>0</v>
      </c>
      <c r="Q19" s="43"/>
      <c r="R19" s="43"/>
      <c r="S19" s="43">
        <f t="shared" si="1"/>
        <v>0</v>
      </c>
      <c r="T19" s="45">
        <f>IF(C19&gt;0,C19-M19-E19-G19-I19-K19+O19+S19-(R19*1000/VLOOKUP(DATE(YEAR(B19),MONTH(B19)+1,0),other_data!$A:$F,4,FALSE)),0)</f>
        <v>840.0625011827957</v>
      </c>
      <c r="U19" s="46">
        <f t="shared" si="3"/>
        <v>87.66789</v>
      </c>
      <c r="V19" s="44">
        <f>IF(T19&gt;0,U19/(T19/1000*VLOOKUP(DATE(YEAR(B19),MONTH(B19)+1,0),other_data!$A:$F,6,FALSE))*100,0)</f>
        <v>14.026716502398759</v>
      </c>
      <c r="W19" s="39"/>
      <c r="X19" s="111"/>
      <c r="Y19" s="112"/>
      <c r="Z19" s="39"/>
      <c r="AA19" s="39"/>
      <c r="AB19" s="39"/>
      <c r="AC19" s="39"/>
      <c r="AD19" s="39"/>
      <c r="AE19" s="39"/>
      <c r="AF19" s="39"/>
      <c r="AG19" s="39"/>
      <c r="AH19" s="39"/>
    </row>
    <row r="20" spans="2:34" x14ac:dyDescent="0.2">
      <c r="B20" s="32">
        <f t="shared" si="4"/>
        <v>46388</v>
      </c>
      <c r="C20" s="72">
        <v>1496.0612973070984</v>
      </c>
      <c r="D20" s="84">
        <v>122.1957652830198</v>
      </c>
      <c r="E20" s="74">
        <v>85</v>
      </c>
      <c r="F20" s="89">
        <v>90</v>
      </c>
      <c r="G20" s="33">
        <v>34.377809999999997</v>
      </c>
      <c r="H20" s="34">
        <v>21.565719999999999</v>
      </c>
      <c r="I20" s="34">
        <v>26.061297307098357</v>
      </c>
      <c r="J20" s="34">
        <v>2.1957652830197913</v>
      </c>
      <c r="K20" s="34">
        <v>14.171370967741936</v>
      </c>
      <c r="L20" s="34">
        <v>10.5435</v>
      </c>
      <c r="M20" s="36">
        <v>182</v>
      </c>
      <c r="N20" s="35">
        <v>0</v>
      </c>
      <c r="O20" s="35">
        <f t="shared" si="0"/>
        <v>0</v>
      </c>
      <c r="P20" s="35">
        <f t="shared" si="2"/>
        <v>0</v>
      </c>
      <c r="Q20" s="35"/>
      <c r="R20" s="35"/>
      <c r="S20" s="35">
        <f t="shared" si="1"/>
        <v>0</v>
      </c>
      <c r="T20" s="37">
        <f>IF(C20&gt;0,C20-M20-E20-G20-I20-K20+O20+S20-(R20*1000/VLOOKUP(DATE(YEAR(B20),MONTH(B20)+1,0),other_data!$A:$F,4,FALSE)),0)</f>
        <v>1154.4508190322581</v>
      </c>
      <c r="U20" s="38">
        <f t="shared" si="3"/>
        <v>0</v>
      </c>
      <c r="V20" s="36">
        <f>IF(T20&gt;0,U20/(T20/1000*VLOOKUP(DATE(YEAR(B20),MONTH(B20)+1,0),other_data!$A:$F,6,FALSE))*100,0)</f>
        <v>0</v>
      </c>
      <c r="W20" s="39"/>
      <c r="X20" s="111"/>
      <c r="Y20" s="112"/>
      <c r="Z20" s="39"/>
      <c r="AA20" s="39"/>
      <c r="AB20" s="39"/>
      <c r="AC20" s="39"/>
      <c r="AD20" s="39"/>
      <c r="AE20" s="39"/>
      <c r="AF20" s="39"/>
      <c r="AG20" s="39"/>
      <c r="AH20" s="39"/>
    </row>
    <row r="21" spans="2:34" x14ac:dyDescent="0.2">
      <c r="B21" s="40">
        <f t="shared" si="4"/>
        <v>46419</v>
      </c>
      <c r="C21" s="73">
        <v>1511.3854686607363</v>
      </c>
      <c r="D21" s="85">
        <v>142.4246656333772</v>
      </c>
      <c r="E21" s="86">
        <v>80</v>
      </c>
      <c r="F21" s="90">
        <v>65</v>
      </c>
      <c r="G21" s="41">
        <v>34.42859</v>
      </c>
      <c r="H21" s="42">
        <v>19.78603</v>
      </c>
      <c r="I21" s="42">
        <v>26.385468660736251</v>
      </c>
      <c r="J21" s="42">
        <v>2.4246656333772156</v>
      </c>
      <c r="K21" s="42">
        <v>16.763315886699509</v>
      </c>
      <c r="L21" s="42">
        <v>11.44</v>
      </c>
      <c r="M21" s="44">
        <v>182</v>
      </c>
      <c r="N21" s="43">
        <v>0</v>
      </c>
      <c r="O21" s="43">
        <f t="shared" si="0"/>
        <v>0</v>
      </c>
      <c r="P21" s="43">
        <f t="shared" si="2"/>
        <v>0</v>
      </c>
      <c r="Q21" s="43"/>
      <c r="R21" s="43"/>
      <c r="S21" s="43">
        <f t="shared" si="1"/>
        <v>0</v>
      </c>
      <c r="T21" s="45">
        <f>IF(C21&gt;0,C21-M21-E21-G21-I21-K21+O21+S21-(R21*1000/VLOOKUP(DATE(YEAR(B21),MONTH(B21)+1,0),other_data!$A:$F,4,FALSE)),0)</f>
        <v>1171.8080941133005</v>
      </c>
      <c r="U21" s="46">
        <f t="shared" si="3"/>
        <v>43.773969999999991</v>
      </c>
      <c r="V21" s="44">
        <f>IF(T21&gt;0,U21/(T21/1000*VLOOKUP(DATE(YEAR(B21),MONTH(B21)+1,0),other_data!$A:$F,6,FALSE))*100,0)</f>
        <v>5.5589167404424433</v>
      </c>
      <c r="W21" s="39"/>
      <c r="X21" s="111"/>
      <c r="Y21" s="112"/>
      <c r="Z21" s="39"/>
      <c r="AA21" s="39"/>
      <c r="AB21" s="39"/>
      <c r="AC21" s="39"/>
      <c r="AD21" s="39"/>
      <c r="AE21" s="39"/>
      <c r="AF21" s="39"/>
      <c r="AG21" s="39"/>
      <c r="AH21" s="39"/>
    </row>
    <row r="22" spans="2:34" x14ac:dyDescent="0.2">
      <c r="B22" s="32">
        <f t="shared" si="4"/>
        <v>46447</v>
      </c>
      <c r="C22" s="72">
        <v>1389.6224987312075</v>
      </c>
      <c r="D22" s="84">
        <v>193.35283781174905</v>
      </c>
      <c r="E22" s="74">
        <v>100</v>
      </c>
      <c r="F22" s="89">
        <v>85</v>
      </c>
      <c r="G22" s="33">
        <v>34.348800000000004</v>
      </c>
      <c r="H22" s="34">
        <v>20.390450000000001</v>
      </c>
      <c r="I22" s="34">
        <v>24.622498731207543</v>
      </c>
      <c r="J22" s="34">
        <v>3.3528378117490449</v>
      </c>
      <c r="K22" s="34">
        <v>26.293405114401075</v>
      </c>
      <c r="L22" s="34">
        <v>19.536000000000001</v>
      </c>
      <c r="M22" s="36">
        <v>182</v>
      </c>
      <c r="N22" s="35">
        <v>0</v>
      </c>
      <c r="O22" s="35">
        <f t="shared" si="0"/>
        <v>0</v>
      </c>
      <c r="P22" s="35">
        <f t="shared" si="2"/>
        <v>0</v>
      </c>
      <c r="Q22" s="35"/>
      <c r="R22" s="35"/>
      <c r="S22" s="35">
        <f t="shared" si="1"/>
        <v>0</v>
      </c>
      <c r="T22" s="37">
        <f>IF(C22&gt;0,C22-M22-E22-G22-I22-K22+O22+S22-(R22*1000/VLOOKUP(DATE(YEAR(B22),MONTH(B22)+1,0),other_data!$A:$F,4,FALSE)),0)</f>
        <v>1022.357794885599</v>
      </c>
      <c r="U22" s="38">
        <f t="shared" si="3"/>
        <v>65.073550000000012</v>
      </c>
      <c r="V22" s="36">
        <f>IF(T22&gt;0,U22/(T22/1000*VLOOKUP(DATE(YEAR(B22),MONTH(B22)+1,0),other_data!$A:$F,6,FALSE))*100,0)</f>
        <v>8.5666845138871253</v>
      </c>
      <c r="W22" s="39"/>
      <c r="X22" s="111"/>
      <c r="Y22" s="112"/>
      <c r="Z22" s="39"/>
      <c r="AA22" s="39"/>
      <c r="AB22" s="39"/>
      <c r="AC22" s="39"/>
      <c r="AD22" s="39"/>
      <c r="AE22" s="39"/>
      <c r="AF22" s="39"/>
      <c r="AG22" s="39"/>
      <c r="AH22" s="39"/>
    </row>
    <row r="23" spans="2:34" x14ac:dyDescent="0.2">
      <c r="B23" s="40">
        <f t="shared" si="4"/>
        <v>46478</v>
      </c>
      <c r="C23" s="73">
        <v>1495.7043191269436</v>
      </c>
      <c r="D23" s="85">
        <v>264.58346016931665</v>
      </c>
      <c r="E23" s="86">
        <v>65</v>
      </c>
      <c r="F23" s="90">
        <v>40</v>
      </c>
      <c r="G23" s="41">
        <v>31.350470000000001</v>
      </c>
      <c r="H23" s="42">
        <v>17.598739999999999</v>
      </c>
      <c r="I23" s="42">
        <v>25.704319126943574</v>
      </c>
      <c r="J23" s="42">
        <v>4.5834601693166324</v>
      </c>
      <c r="K23" s="42">
        <v>32.768055555555556</v>
      </c>
      <c r="L23" s="42">
        <v>23.593</v>
      </c>
      <c r="M23" s="44">
        <v>182</v>
      </c>
      <c r="N23" s="43">
        <v>0</v>
      </c>
      <c r="O23" s="43">
        <f t="shared" si="0"/>
        <v>0</v>
      </c>
      <c r="P23" s="43">
        <f t="shared" si="2"/>
        <v>0</v>
      </c>
      <c r="Q23" s="43"/>
      <c r="R23" s="43"/>
      <c r="S23" s="43">
        <f t="shared" si="1"/>
        <v>0</v>
      </c>
      <c r="T23" s="45">
        <f>IF(C23&gt;0,C23-M23-E23-G23-I23-K23+O23+S23-(R23*1000/VLOOKUP(DATE(YEAR(B23),MONTH(B23)+1,0),other_data!$A:$F,4,FALSE)),0)</f>
        <v>1158.8814744444444</v>
      </c>
      <c r="U23" s="46">
        <f t="shared" si="3"/>
        <v>178.80826000000005</v>
      </c>
      <c r="V23" s="44">
        <f>IF(T23&gt;0,U23/(T23/1000*VLOOKUP(DATE(YEAR(B23),MONTH(B23)+1,0),other_data!$A:$F,6,FALSE))*100,0)</f>
        <v>21.42969846632586</v>
      </c>
      <c r="W23" s="39"/>
      <c r="X23" s="111"/>
      <c r="Y23" s="112"/>
      <c r="Z23" s="39"/>
      <c r="AA23" s="39"/>
      <c r="AB23" s="39"/>
      <c r="AC23" s="39"/>
      <c r="AD23" s="39"/>
      <c r="AE23" s="39"/>
      <c r="AF23" s="39"/>
      <c r="AG23" s="39"/>
      <c r="AH23" s="39"/>
    </row>
    <row r="24" spans="2:34" x14ac:dyDescent="0.2">
      <c r="B24" s="32">
        <f t="shared" si="4"/>
        <v>46508</v>
      </c>
      <c r="C24" s="74">
        <v>1653.1645033267121</v>
      </c>
      <c r="D24" s="84">
        <v>539.34023349967742</v>
      </c>
      <c r="E24" s="74">
        <v>60</v>
      </c>
      <c r="F24" s="89">
        <v>45</v>
      </c>
      <c r="G24" s="33">
        <v>27.219669999999997</v>
      </c>
      <c r="H24" s="34">
        <v>17.123760000000001</v>
      </c>
      <c r="I24" s="34">
        <v>28.164503326712065</v>
      </c>
      <c r="J24" s="34">
        <v>9.3402334996774243</v>
      </c>
      <c r="K24" s="34">
        <v>22.518817204301076</v>
      </c>
      <c r="L24" s="34">
        <v>16.754000000000001</v>
      </c>
      <c r="M24" s="36">
        <v>182</v>
      </c>
      <c r="N24" s="35">
        <v>0</v>
      </c>
      <c r="O24" s="35">
        <f t="shared" si="0"/>
        <v>0</v>
      </c>
      <c r="P24" s="35">
        <f t="shared" si="2"/>
        <v>0</v>
      </c>
      <c r="Q24" s="35"/>
      <c r="R24" s="35"/>
      <c r="S24" s="35">
        <f t="shared" si="1"/>
        <v>0</v>
      </c>
      <c r="T24" s="37">
        <f>IF(C24&gt;0,C24-M24-E24-G24-I24-K24+O24+S24-(R24*1000/VLOOKUP(DATE(YEAR(B24),MONTH(B24)+1,0),other_data!$A:$F,4,FALSE)),0)</f>
        <v>1333.261512795699</v>
      </c>
      <c r="U24" s="38">
        <f t="shared" si="3"/>
        <v>451.12223999999998</v>
      </c>
      <c r="V24" s="36">
        <f>IF(T24&gt;0,U24/(T24/1000*VLOOKUP(DATE(YEAR(B24),MONTH(B24)+1,0),other_data!$A:$F,6,FALSE))*100,0)</f>
        <v>45.478481974834182</v>
      </c>
      <c r="W24" s="39"/>
      <c r="X24" s="111"/>
      <c r="Y24" s="112"/>
      <c r="Z24" s="39"/>
      <c r="AA24" s="39"/>
      <c r="AB24" s="39"/>
      <c r="AC24" s="39"/>
      <c r="AD24" s="39"/>
      <c r="AE24" s="39"/>
      <c r="AF24" s="39"/>
      <c r="AG24" s="39"/>
      <c r="AH24" s="39"/>
    </row>
    <row r="25" spans="2:34" x14ac:dyDescent="0.2">
      <c r="B25" s="40">
        <f t="shared" si="4"/>
        <v>46539</v>
      </c>
      <c r="C25" s="86">
        <v>1475.2399939933127</v>
      </c>
      <c r="D25" s="85">
        <v>580.15476715961495</v>
      </c>
      <c r="E25" s="86">
        <v>70</v>
      </c>
      <c r="F25" s="90">
        <v>45</v>
      </c>
      <c r="G25" s="41">
        <v>32.576900000000002</v>
      </c>
      <c r="H25" s="42">
        <v>18.102460000000001</v>
      </c>
      <c r="I25" s="42">
        <v>25.239993993312737</v>
      </c>
      <c r="J25" s="42">
        <v>10.154767159614998</v>
      </c>
      <c r="K25" s="42">
        <v>39.15069444444444</v>
      </c>
      <c r="L25" s="42">
        <v>28.188500000000001</v>
      </c>
      <c r="M25" s="44">
        <v>182</v>
      </c>
      <c r="N25" s="43">
        <v>0</v>
      </c>
      <c r="O25" s="43">
        <f t="shared" si="0"/>
        <v>0</v>
      </c>
      <c r="P25" s="43">
        <f t="shared" si="2"/>
        <v>0</v>
      </c>
      <c r="Q25" s="43"/>
      <c r="R25" s="43"/>
      <c r="S25" s="43">
        <f t="shared" si="1"/>
        <v>0</v>
      </c>
      <c r="T25" s="45">
        <f>IF(C25&gt;0,C25-M25-E25-G25-I25-K25+O25+S25-(R25*1000/VLOOKUP(DATE(YEAR(B25),MONTH(B25)+1,0),other_data!$A:$F,4,FALSE)),0)</f>
        <v>1126.2724055555555</v>
      </c>
      <c r="U25" s="46">
        <f t="shared" si="3"/>
        <v>478.70904000000002</v>
      </c>
      <c r="V25" s="44">
        <f>IF(T25&gt;0,U25/(T25/1000*VLOOKUP(DATE(YEAR(B25),MONTH(B25)+1,0),other_data!$A:$F,6,FALSE))*100,0)</f>
        <v>59.033113426827235</v>
      </c>
      <c r="W25" s="39"/>
      <c r="X25" s="111"/>
      <c r="Y25" s="112"/>
      <c r="Z25" s="39"/>
      <c r="AA25" s="39"/>
      <c r="AB25" s="39"/>
      <c r="AC25" s="39"/>
      <c r="AD25" s="39"/>
      <c r="AE25" s="39"/>
      <c r="AF25" s="39"/>
      <c r="AG25" s="39"/>
      <c r="AH25" s="39"/>
    </row>
    <row r="26" spans="2:34" x14ac:dyDescent="0.2">
      <c r="B26" s="32">
        <f t="shared" si="4"/>
        <v>46569</v>
      </c>
      <c r="C26" s="74">
        <v>1505.9219149673006</v>
      </c>
      <c r="D26" s="84">
        <v>590.28649589723432</v>
      </c>
      <c r="E26" s="74">
        <v>75</v>
      </c>
      <c r="F26" s="89">
        <v>50</v>
      </c>
      <c r="G26" s="33">
        <v>36.522570000000002</v>
      </c>
      <c r="H26" s="34">
        <v>20.230239999999998</v>
      </c>
      <c r="I26" s="34">
        <v>25.921914967300609</v>
      </c>
      <c r="J26" s="34">
        <v>10.286495897234339</v>
      </c>
      <c r="K26" s="34">
        <v>39.723790322580641</v>
      </c>
      <c r="L26" s="34">
        <v>29.554500000000001</v>
      </c>
      <c r="M26" s="36">
        <v>182</v>
      </c>
      <c r="N26" s="35">
        <v>0</v>
      </c>
      <c r="O26" s="35">
        <f t="shared" si="0"/>
        <v>0</v>
      </c>
      <c r="P26" s="35">
        <f t="shared" si="2"/>
        <v>0</v>
      </c>
      <c r="Q26" s="35"/>
      <c r="R26" s="35"/>
      <c r="S26" s="35">
        <f t="shared" si="1"/>
        <v>0</v>
      </c>
      <c r="T26" s="37">
        <f>IF(C26&gt;0,C26-M26-E26-G26-I26-K26+O26+S26-(R26*1000/VLOOKUP(DATE(YEAR(B26),MONTH(B26)+1,0),other_data!$A:$F,4,FALSE)),0)</f>
        <v>1146.7536396774192</v>
      </c>
      <c r="U26" s="38">
        <f t="shared" si="3"/>
        <v>480.21526</v>
      </c>
      <c r="V26" s="36">
        <f>IF(T26&gt;0,U26/(T26/1000*VLOOKUP(DATE(YEAR(B26),MONTH(B26)+1,0),other_data!$A:$F,6,FALSE))*100,0)</f>
        <v>56.285028967611098</v>
      </c>
      <c r="W26" s="39"/>
      <c r="X26" s="111"/>
      <c r="Y26" s="112"/>
      <c r="Z26" s="39"/>
      <c r="AA26" s="39"/>
      <c r="AB26" s="39"/>
      <c r="AC26" s="39"/>
      <c r="AD26" s="39"/>
      <c r="AE26" s="39"/>
      <c r="AF26" s="39"/>
      <c r="AG26" s="39"/>
      <c r="AH26" s="39"/>
    </row>
    <row r="27" spans="2:34" x14ac:dyDescent="0.2">
      <c r="B27" s="40">
        <f t="shared" si="4"/>
        <v>46600</v>
      </c>
      <c r="C27" s="86">
        <v>1592.7927445085875</v>
      </c>
      <c r="D27" s="85">
        <v>610.86865391290598</v>
      </c>
      <c r="E27" s="86">
        <v>205</v>
      </c>
      <c r="F27" s="90">
        <v>135</v>
      </c>
      <c r="G27" s="41">
        <v>34.216819999999998</v>
      </c>
      <c r="H27" s="42">
        <v>19.188140000000001</v>
      </c>
      <c r="I27" s="42">
        <v>27.792744508587475</v>
      </c>
      <c r="J27" s="42">
        <v>10.868653912905966</v>
      </c>
      <c r="K27" s="42">
        <v>36.25739247311828</v>
      </c>
      <c r="L27" s="42">
        <v>26.9755</v>
      </c>
      <c r="M27" s="44">
        <v>182</v>
      </c>
      <c r="N27" s="43">
        <v>0</v>
      </c>
      <c r="O27" s="43">
        <f t="shared" si="0"/>
        <v>0</v>
      </c>
      <c r="P27" s="43">
        <f t="shared" si="2"/>
        <v>0</v>
      </c>
      <c r="Q27" s="43"/>
      <c r="R27" s="43"/>
      <c r="S27" s="43">
        <f t="shared" si="1"/>
        <v>0</v>
      </c>
      <c r="T27" s="45">
        <f>IF(C27&gt;0,C27-M27-E27-G27-I27-K27+O27+S27-(R27*1000/VLOOKUP(DATE(YEAR(B27),MONTH(B27)+1,0),other_data!$A:$F,4,FALSE)),0)</f>
        <v>1107.5257875268817</v>
      </c>
      <c r="U27" s="46">
        <f t="shared" si="3"/>
        <v>418.83636000000001</v>
      </c>
      <c r="V27" s="44">
        <f>IF(T27&gt;0,U27/(T27/1000*VLOOKUP(DATE(YEAR(B27),MONTH(B27)+1,0),other_data!$A:$F,6,FALSE))*100,0)</f>
        <v>50.829705557580951</v>
      </c>
      <c r="W27" s="39"/>
      <c r="X27" s="111"/>
      <c r="Y27" s="112"/>
      <c r="Z27" s="39"/>
      <c r="AA27" s="39"/>
      <c r="AB27" s="39"/>
      <c r="AC27" s="39"/>
      <c r="AD27" s="39"/>
      <c r="AE27" s="39"/>
      <c r="AF27" s="39"/>
      <c r="AG27" s="39"/>
      <c r="AH27" s="39"/>
    </row>
    <row r="28" spans="2:34" x14ac:dyDescent="0.2">
      <c r="B28" s="47" t="s">
        <v>6</v>
      </c>
      <c r="C28" s="75"/>
      <c r="D28" s="48"/>
      <c r="E28" s="77"/>
      <c r="F28" s="48"/>
      <c r="G28" s="49"/>
      <c r="H28" s="48"/>
      <c r="I28" s="48"/>
      <c r="J28" s="48"/>
      <c r="K28" s="48"/>
      <c r="L28" s="48"/>
      <c r="M28" s="48"/>
      <c r="N28" s="50"/>
      <c r="O28" s="50"/>
      <c r="P28" s="35"/>
      <c r="Q28" s="35"/>
      <c r="R28" s="35"/>
      <c r="S28" s="50"/>
      <c r="T28" s="51"/>
      <c r="U28" s="52"/>
      <c r="V28" s="36"/>
      <c r="W28" s="39"/>
      <c r="X28" s="39"/>
      <c r="Y28" s="39"/>
      <c r="Z28" s="39"/>
      <c r="AA28" s="39"/>
      <c r="AB28" s="39"/>
      <c r="AC28" s="39"/>
      <c r="AD28" s="39"/>
      <c r="AE28" s="39"/>
      <c r="AF28" s="39"/>
      <c r="AG28" s="39"/>
      <c r="AH28" s="39"/>
    </row>
    <row r="29" spans="2:34" ht="13.5" thickBot="1" x14ac:dyDescent="0.25">
      <c r="B29" s="53" t="s">
        <v>48</v>
      </c>
      <c r="C29" s="56">
        <f>SUM(C16:C27)</f>
        <v>17034.959182596656</v>
      </c>
      <c r="D29" s="54">
        <f t="shared" ref="D29:E29" si="5">SUM(D16:D27)</f>
        <v>4153.0107757519627</v>
      </c>
      <c r="E29" s="56">
        <f t="shared" si="5"/>
        <v>1055</v>
      </c>
      <c r="F29" s="54">
        <f>SUM(F16:F27)</f>
        <v>720</v>
      </c>
      <c r="G29" s="79">
        <f>SUM(G16:G27)</f>
        <v>389.39152000000001</v>
      </c>
      <c r="H29" s="57">
        <f>SUM(H16:H27)</f>
        <v>229.18219000000002</v>
      </c>
      <c r="I29" s="57">
        <f t="shared" ref="I29:L29" si="6">SUM(I16:I27)</f>
        <v>294.95918259665723</v>
      </c>
      <c r="J29" s="57">
        <f t="shared" si="6"/>
        <v>73.010775751962967</v>
      </c>
      <c r="K29" s="57">
        <f t="shared" si="6"/>
        <v>306.84086591258853</v>
      </c>
      <c r="L29" s="57">
        <f t="shared" si="6"/>
        <v>224.392</v>
      </c>
      <c r="M29" s="58"/>
      <c r="N29" s="55">
        <f>SUM(N16:N27)</f>
        <v>0</v>
      </c>
      <c r="O29" s="55"/>
      <c r="P29" s="55">
        <f>SUM(P16:P27)</f>
        <v>0</v>
      </c>
      <c r="Q29" s="55"/>
      <c r="R29" s="55"/>
      <c r="S29" s="59"/>
      <c r="T29" s="60"/>
      <c r="U29" s="61">
        <f>SUM(U16:U27)</f>
        <v>2908.53503</v>
      </c>
      <c r="V29" s="58"/>
      <c r="W29" s="39"/>
      <c r="X29" s="39"/>
      <c r="Y29" s="39"/>
      <c r="Z29" s="39"/>
      <c r="AA29" s="39"/>
      <c r="AB29" s="39"/>
      <c r="AC29" s="39"/>
      <c r="AD29" s="39"/>
      <c r="AE29" s="39"/>
      <c r="AF29" s="39"/>
      <c r="AG29" s="39"/>
      <c r="AH29" s="39"/>
    </row>
    <row r="30" spans="2:34" x14ac:dyDescent="0.2">
      <c r="B30" s="62"/>
      <c r="S30" s="20"/>
      <c r="T30" s="20"/>
      <c r="U30" s="20"/>
    </row>
    <row r="31" spans="2:34" x14ac:dyDescent="0.2">
      <c r="B31" s="62" t="s">
        <v>6</v>
      </c>
      <c r="G31" t="s">
        <v>72</v>
      </c>
      <c r="I31" t="s">
        <v>6</v>
      </c>
      <c r="Q31" t="s">
        <v>6</v>
      </c>
      <c r="S31" s="20"/>
      <c r="T31" s="20"/>
      <c r="U31" s="20"/>
    </row>
    <row r="32" spans="2:34" ht="15" x14ac:dyDescent="0.25">
      <c r="B32" s="100" t="s">
        <v>60</v>
      </c>
      <c r="C32" s="124" t="s">
        <v>58</v>
      </c>
      <c r="D32" s="124"/>
      <c r="E32" s="101" t="s">
        <v>49</v>
      </c>
      <c r="F32" s="99"/>
      <c r="G32" s="99"/>
      <c r="H32" s="99"/>
      <c r="S32" s="20"/>
      <c r="T32" s="20"/>
      <c r="U32" s="20"/>
    </row>
    <row r="33" spans="2:34" ht="13.5" thickBot="1" x14ac:dyDescent="0.25">
      <c r="B33" s="62"/>
      <c r="C33" s="12"/>
      <c r="D33" s="12"/>
      <c r="E33" s="13"/>
      <c r="F33" s="13"/>
      <c r="G33" s="13"/>
      <c r="H33" s="13"/>
      <c r="S33" s="20"/>
      <c r="T33" s="20"/>
      <c r="U33" s="20"/>
    </row>
    <row r="34" spans="2:34" ht="13.5" thickBot="1" x14ac:dyDescent="0.25">
      <c r="B34" s="125" t="s">
        <v>7</v>
      </c>
      <c r="C34" s="114" t="s">
        <v>8</v>
      </c>
      <c r="D34" s="116"/>
      <c r="E34" s="114" t="s">
        <v>9</v>
      </c>
      <c r="F34" s="116"/>
      <c r="G34" s="114" t="s">
        <v>10</v>
      </c>
      <c r="H34" s="116"/>
      <c r="I34" s="117" t="s">
        <v>61</v>
      </c>
      <c r="J34" s="118"/>
      <c r="K34" s="118"/>
      <c r="L34" s="119"/>
      <c r="M34" s="14" t="s">
        <v>11</v>
      </c>
      <c r="N34" s="114" t="s">
        <v>12</v>
      </c>
      <c r="O34" s="115"/>
      <c r="P34" s="115"/>
      <c r="Q34" s="115"/>
      <c r="R34" s="115"/>
      <c r="S34" s="116"/>
      <c r="T34" s="114" t="s">
        <v>13</v>
      </c>
      <c r="U34" s="115"/>
      <c r="V34" s="116"/>
      <c r="W34" s="63"/>
      <c r="AC34" s="63"/>
    </row>
    <row r="35" spans="2:34" ht="63.75" x14ac:dyDescent="0.2">
      <c r="B35" s="126"/>
      <c r="C35" s="15" t="s">
        <v>50</v>
      </c>
      <c r="D35" s="16" t="s">
        <v>15</v>
      </c>
      <c r="E35" s="15" t="s">
        <v>16</v>
      </c>
      <c r="F35" s="16" t="s">
        <v>17</v>
      </c>
      <c r="G35" s="15" t="s">
        <v>18</v>
      </c>
      <c r="H35" s="15" t="s">
        <v>19</v>
      </c>
      <c r="I35" s="105" t="s">
        <v>62</v>
      </c>
      <c r="J35" s="98" t="s">
        <v>62</v>
      </c>
      <c r="K35" s="98" t="s">
        <v>63</v>
      </c>
      <c r="L35" s="103" t="s">
        <v>63</v>
      </c>
      <c r="M35" s="16" t="s">
        <v>20</v>
      </c>
      <c r="N35" s="15" t="s">
        <v>21</v>
      </c>
      <c r="O35" s="15" t="s">
        <v>22</v>
      </c>
      <c r="P35" s="15" t="s">
        <v>23</v>
      </c>
      <c r="Q35" s="15" t="s">
        <v>24</v>
      </c>
      <c r="R35" s="15" t="s">
        <v>24</v>
      </c>
      <c r="S35" s="98" t="s">
        <v>59</v>
      </c>
      <c r="T35" s="18" t="s">
        <v>25</v>
      </c>
      <c r="U35" s="19" t="s">
        <v>26</v>
      </c>
      <c r="V35" s="16" t="s">
        <v>27</v>
      </c>
      <c r="W35" s="64"/>
      <c r="X35" s="64"/>
      <c r="Y35" s="64"/>
      <c r="Z35" s="64"/>
      <c r="AC35" s="64"/>
      <c r="AD35" s="64"/>
      <c r="AE35" s="64"/>
      <c r="AF35" s="64"/>
    </row>
    <row r="36" spans="2:34" ht="13.5" thickBot="1" x14ac:dyDescent="0.25">
      <c r="B36" s="127"/>
      <c r="C36" s="21" t="s">
        <v>28</v>
      </c>
      <c r="D36" s="22" t="s">
        <v>29</v>
      </c>
      <c r="E36" s="21" t="s">
        <v>28</v>
      </c>
      <c r="F36" s="22" t="s">
        <v>29</v>
      </c>
      <c r="G36" s="21" t="s">
        <v>28</v>
      </c>
      <c r="H36" s="21" t="s">
        <v>29</v>
      </c>
      <c r="I36" s="106" t="s">
        <v>28</v>
      </c>
      <c r="J36" s="107" t="s">
        <v>29</v>
      </c>
      <c r="K36" s="107" t="s">
        <v>28</v>
      </c>
      <c r="L36" s="108" t="s">
        <v>29</v>
      </c>
      <c r="M36" s="22" t="s">
        <v>28</v>
      </c>
      <c r="N36" s="21" t="s">
        <v>29</v>
      </c>
      <c r="O36" s="21" t="s">
        <v>28</v>
      </c>
      <c r="P36" s="21" t="s">
        <v>29</v>
      </c>
      <c r="Q36" s="21"/>
      <c r="R36" s="21"/>
      <c r="S36" s="21" t="s">
        <v>28</v>
      </c>
      <c r="T36" s="24" t="s">
        <v>28</v>
      </c>
      <c r="U36" s="25" t="s">
        <v>29</v>
      </c>
      <c r="V36" s="22" t="s">
        <v>30</v>
      </c>
      <c r="W36" s="65"/>
      <c r="X36" s="65"/>
      <c r="Y36" s="65"/>
      <c r="Z36" s="65"/>
      <c r="AC36" s="65"/>
      <c r="AD36" s="65"/>
      <c r="AE36" s="65"/>
      <c r="AF36" s="65"/>
    </row>
    <row r="37" spans="2:34" ht="13.5" thickBot="1" x14ac:dyDescent="0.25">
      <c r="B37" s="66" t="s">
        <v>31</v>
      </c>
      <c r="C37" s="27" t="s">
        <v>32</v>
      </c>
      <c r="D37" s="27" t="s">
        <v>33</v>
      </c>
      <c r="E37" s="27" t="s">
        <v>34</v>
      </c>
      <c r="F37" s="27" t="s">
        <v>35</v>
      </c>
      <c r="G37" s="27" t="s">
        <v>36</v>
      </c>
      <c r="H37" s="27" t="s">
        <v>37</v>
      </c>
      <c r="I37" s="104" t="s">
        <v>38</v>
      </c>
      <c r="J37" s="104" t="s">
        <v>39</v>
      </c>
      <c r="K37" s="104" t="s">
        <v>40</v>
      </c>
      <c r="L37" s="104" t="s">
        <v>41</v>
      </c>
      <c r="M37" s="27" t="s">
        <v>42</v>
      </c>
      <c r="N37" s="27" t="s">
        <v>43</v>
      </c>
      <c r="O37" s="27" t="s">
        <v>44</v>
      </c>
      <c r="P37" s="27" t="s">
        <v>45</v>
      </c>
      <c r="Q37" s="27"/>
      <c r="R37" s="27"/>
      <c r="S37" s="27" t="s">
        <v>46</v>
      </c>
      <c r="T37" s="27" t="s">
        <v>47</v>
      </c>
      <c r="U37" s="27" t="s">
        <v>67</v>
      </c>
      <c r="V37" s="28" t="s">
        <v>68</v>
      </c>
      <c r="W37" s="67"/>
      <c r="X37" s="67"/>
      <c r="Y37" s="67"/>
      <c r="Z37" s="67"/>
      <c r="AC37" s="67"/>
      <c r="AD37" s="67"/>
      <c r="AE37" s="67"/>
      <c r="AF37" s="67"/>
    </row>
    <row r="38" spans="2:34" x14ac:dyDescent="0.2">
      <c r="B38" s="80"/>
      <c r="C38" s="29"/>
      <c r="D38" s="30"/>
      <c r="E38" s="29"/>
      <c r="F38" s="30"/>
      <c r="G38" s="29"/>
      <c r="H38" s="30"/>
      <c r="I38" s="30"/>
      <c r="J38" s="30"/>
      <c r="K38" s="30"/>
      <c r="L38" s="30"/>
      <c r="M38" s="22"/>
      <c r="N38" s="21"/>
      <c r="O38" s="21"/>
      <c r="P38" s="21"/>
      <c r="Q38" s="21"/>
      <c r="R38" s="21"/>
      <c r="S38" s="68"/>
      <c r="T38" s="31"/>
      <c r="U38" s="21"/>
      <c r="V38" s="22"/>
    </row>
    <row r="39" spans="2:34" x14ac:dyDescent="0.2">
      <c r="B39" s="81">
        <f>B16</f>
        <v>46266</v>
      </c>
      <c r="C39" s="72">
        <v>1536.0750443575466</v>
      </c>
      <c r="D39" s="84">
        <v>386.85522325071867</v>
      </c>
      <c r="E39" s="72">
        <v>110</v>
      </c>
      <c r="F39" s="87">
        <v>65</v>
      </c>
      <c r="G39" s="33">
        <v>30.093240000000002</v>
      </c>
      <c r="H39" s="34">
        <v>17.125119999999999</v>
      </c>
      <c r="I39" s="34">
        <v>26.075044357546631</v>
      </c>
      <c r="J39" s="34">
        <v>6.8552232507186481</v>
      </c>
      <c r="K39" s="34">
        <v>26.608333333333334</v>
      </c>
      <c r="L39" s="34">
        <v>19.158000000000001</v>
      </c>
      <c r="M39" s="36">
        <v>182</v>
      </c>
      <c r="N39" s="35">
        <v>0</v>
      </c>
      <c r="O39" s="35">
        <f t="shared" ref="O39:O50" si="7">IF(C39&gt;0,MAX(0,-(C39-E39-G39)),0)</f>
        <v>0</v>
      </c>
      <c r="P39" s="35">
        <f t="shared" ref="P39:P50" si="8">IF(ABS(Q39)&gt;0,0,MAX(F39+H39-D39-N39,0))</f>
        <v>0</v>
      </c>
      <c r="Q39" s="35"/>
      <c r="R39" s="35"/>
      <c r="S39" s="36">
        <f t="shared" ref="S39:S50" si="9">IF(C39&gt;0,MAX(-(C39+O39-(E39+M39+G39)),0),0)</f>
        <v>0</v>
      </c>
      <c r="T39" s="37">
        <f>IF(C39&gt;0,C39-M39-E39-G39-I39-K39+O39+S39-(R39*1000/VLOOKUP(DATE(YEAR(B39),MONTH(B39)+1,0),other_data!$A:$F,4,FALSE)),0)</f>
        <v>1161.2984266666667</v>
      </c>
      <c r="U39" s="38">
        <f>IF(D39-F39-H39-J39-L39+N39+P39-R39&gt;0,D39-F39-H39-J39-L39+N39+P39-R39,0)</f>
        <v>278.71688</v>
      </c>
      <c r="V39" s="36">
        <f>IF(T39&gt;0,U39/(T39/1000*VLOOKUP(DATE(YEAR(B39),MONTH(B39)+1,0),other_data!$A:$F,6,FALSE))*100,0)</f>
        <v>33.333962131414388</v>
      </c>
      <c r="W39" s="39"/>
      <c r="X39" s="39"/>
      <c r="Y39" s="39"/>
      <c r="Z39" s="39"/>
      <c r="AA39" s="39"/>
      <c r="AB39" s="39"/>
      <c r="AC39" s="39"/>
      <c r="AD39" s="39"/>
      <c r="AE39" s="39"/>
      <c r="AF39" s="39"/>
      <c r="AG39" s="39"/>
      <c r="AH39" s="39"/>
    </row>
    <row r="40" spans="2:34" x14ac:dyDescent="0.2">
      <c r="B40" s="82">
        <f t="shared" ref="B40:B50" si="10">B17</f>
        <v>46296</v>
      </c>
      <c r="C40" s="73">
        <v>1023.0363077058705</v>
      </c>
      <c r="D40" s="85">
        <v>315.56563849723301</v>
      </c>
      <c r="E40" s="73">
        <v>145</v>
      </c>
      <c r="F40" s="88">
        <v>100</v>
      </c>
      <c r="G40" s="41">
        <v>28.563700000000001</v>
      </c>
      <c r="H40" s="42">
        <v>17.59985</v>
      </c>
      <c r="I40" s="42">
        <v>18.036307705870513</v>
      </c>
      <c r="J40" s="42">
        <v>5.5656384972330262</v>
      </c>
      <c r="K40" s="42">
        <v>16.556451612903224</v>
      </c>
      <c r="L40" s="42">
        <v>12.318</v>
      </c>
      <c r="M40" s="44">
        <v>182</v>
      </c>
      <c r="N40" s="43">
        <v>0</v>
      </c>
      <c r="O40" s="43">
        <f t="shared" si="7"/>
        <v>0</v>
      </c>
      <c r="P40" s="43">
        <f t="shared" si="8"/>
        <v>0</v>
      </c>
      <c r="Q40" s="43"/>
      <c r="R40" s="43"/>
      <c r="S40" s="44">
        <f t="shared" si="9"/>
        <v>0</v>
      </c>
      <c r="T40" s="45">
        <f>IF(C40&gt;0,C40-M40-E40-G40-I40-K40+O40+S40-(R40*1000/VLOOKUP(DATE(YEAR(B40),MONTH(B40)+1,0),other_data!$A:$F,4,FALSE)),0)</f>
        <v>632.87984838709679</v>
      </c>
      <c r="U40" s="46">
        <f t="shared" ref="U40:U49" si="11">IF(D40-F40-H40-J40-L40+N40+P40-R40&gt;0,D40-F40-H40-J40-L40+N40+P40-R40,0)</f>
        <v>180.08214999999996</v>
      </c>
      <c r="V40" s="44">
        <f>IF(T40&gt;0,U40/(T40/1000*VLOOKUP(DATE(YEAR(B40),MONTH(B40)+1,0),other_data!$A:$F,6,FALSE))*100,0)</f>
        <v>38.245158406369193</v>
      </c>
      <c r="W40" s="39"/>
      <c r="X40" s="39"/>
      <c r="Y40" s="39"/>
      <c r="Z40" s="39"/>
      <c r="AA40" s="39"/>
      <c r="AB40" s="39"/>
      <c r="AC40" s="39"/>
      <c r="AD40" s="39"/>
      <c r="AE40" s="39"/>
      <c r="AF40" s="39"/>
      <c r="AG40" s="39"/>
      <c r="AH40" s="39"/>
    </row>
    <row r="41" spans="2:34" x14ac:dyDescent="0.2">
      <c r="B41" s="81">
        <f t="shared" si="10"/>
        <v>46327</v>
      </c>
      <c r="C41" s="72">
        <v>1226.0135609471372</v>
      </c>
      <c r="D41" s="84">
        <v>193.50614876777988</v>
      </c>
      <c r="E41" s="72">
        <v>50</v>
      </c>
      <c r="F41" s="87">
        <v>25</v>
      </c>
      <c r="G41" s="33">
        <v>33.143219999999999</v>
      </c>
      <c r="H41" s="34">
        <v>19.588069999999998</v>
      </c>
      <c r="I41" s="34">
        <v>21.013560947137194</v>
      </c>
      <c r="J41" s="34">
        <v>3.5061487677798793</v>
      </c>
      <c r="K41" s="34">
        <v>20.641470180305134</v>
      </c>
      <c r="L41" s="34">
        <v>14.8825</v>
      </c>
      <c r="M41" s="36">
        <v>182</v>
      </c>
      <c r="N41" s="35">
        <v>0</v>
      </c>
      <c r="O41" s="35">
        <f t="shared" si="7"/>
        <v>0</v>
      </c>
      <c r="P41" s="35">
        <f t="shared" si="8"/>
        <v>0</v>
      </c>
      <c r="Q41" s="35"/>
      <c r="R41" s="35"/>
      <c r="S41" s="36">
        <f t="shared" si="9"/>
        <v>0</v>
      </c>
      <c r="T41" s="37">
        <f>IF(C41&gt;0,C41-M41-E41-G41-I41-K41+O41+S41-(R41*1000/VLOOKUP(DATE(YEAR(B41),MONTH(B41)+1,0),other_data!$A:$F,4,FALSE)),0)</f>
        <v>919.21530981969477</v>
      </c>
      <c r="U41" s="38">
        <f t="shared" si="11"/>
        <v>130.52943000000002</v>
      </c>
      <c r="V41" s="36">
        <f>IF(T41&gt;0,U41/(T41/1000*VLOOKUP(DATE(YEAR(B41),MONTH(B41)+1,0),other_data!$A:$F,6,FALSE))*100,0)</f>
        <v>19.694997397385038</v>
      </c>
      <c r="W41" s="39"/>
      <c r="X41" s="39"/>
      <c r="Y41" s="39"/>
      <c r="Z41" s="39"/>
      <c r="AA41" s="39"/>
      <c r="AB41" s="39"/>
      <c r="AC41" s="39"/>
      <c r="AD41" s="39"/>
      <c r="AE41" s="39"/>
      <c r="AF41" s="39"/>
      <c r="AG41" s="39"/>
      <c r="AH41" s="39"/>
    </row>
    <row r="42" spans="2:34" x14ac:dyDescent="0.2">
      <c r="B42" s="82">
        <f t="shared" si="10"/>
        <v>46357</v>
      </c>
      <c r="C42" s="73">
        <v>1155.3810847824845</v>
      </c>
      <c r="D42" s="85">
        <v>152.71719609245204</v>
      </c>
      <c r="E42" s="73">
        <v>60</v>
      </c>
      <c r="F42" s="88">
        <v>60</v>
      </c>
      <c r="G42" s="41">
        <v>32.549729999999997</v>
      </c>
      <c r="H42" s="42">
        <v>20.883610000000001</v>
      </c>
      <c r="I42" s="42">
        <v>20.38108478248455</v>
      </c>
      <c r="J42" s="42">
        <v>2.7171960924520473</v>
      </c>
      <c r="K42" s="42">
        <v>15.387768817204302</v>
      </c>
      <c r="L42" s="42">
        <v>11.448499999999999</v>
      </c>
      <c r="M42" s="44">
        <v>182</v>
      </c>
      <c r="N42" s="43">
        <v>0</v>
      </c>
      <c r="O42" s="43">
        <f t="shared" si="7"/>
        <v>0</v>
      </c>
      <c r="P42" s="43">
        <f>IF(ABS(Q42)&gt;0,0,MAX(F42+H42-D42-N42,0))</f>
        <v>0</v>
      </c>
      <c r="Q42" s="43"/>
      <c r="R42" s="43"/>
      <c r="S42" s="44">
        <f t="shared" si="9"/>
        <v>0</v>
      </c>
      <c r="T42" s="45">
        <f>IF(C42&gt;0,C42-M42-E42-G42-I42-K42+O42+S42-(R42*1000/VLOOKUP(DATE(YEAR(B42),MONTH(B42)+1,0),other_data!$A:$F,4,FALSE)),0)</f>
        <v>845.0625011827957</v>
      </c>
      <c r="U42" s="46">
        <f t="shared" si="11"/>
        <v>57.66789</v>
      </c>
      <c r="V42" s="44">
        <f>IF(T42&gt;0,U42/(T42/1000*VLOOKUP(DATE(YEAR(B42),MONTH(B42)+1,0),other_data!$A:$F,6,FALSE))*100,0)</f>
        <v>9.1721742155428263</v>
      </c>
      <c r="W42" s="39"/>
      <c r="X42" s="39"/>
      <c r="Y42" s="39"/>
      <c r="Z42" s="39"/>
      <c r="AA42" s="39"/>
      <c r="AB42" s="39"/>
      <c r="AC42" s="39"/>
      <c r="AD42" s="39"/>
      <c r="AE42" s="39"/>
      <c r="AF42" s="39"/>
      <c r="AG42" s="39"/>
      <c r="AH42" s="39"/>
    </row>
    <row r="43" spans="2:34" x14ac:dyDescent="0.2">
      <c r="B43" s="81">
        <f t="shared" si="10"/>
        <v>46388</v>
      </c>
      <c r="C43" s="72">
        <v>1562.2518222619401</v>
      </c>
      <c r="D43" s="84">
        <v>122.23988313083625</v>
      </c>
      <c r="E43" s="72">
        <v>125</v>
      </c>
      <c r="F43" s="87">
        <v>145</v>
      </c>
      <c r="G43" s="33">
        <v>34.377809999999997</v>
      </c>
      <c r="H43" s="34">
        <v>21.565719999999999</v>
      </c>
      <c r="I43" s="34">
        <v>27.251822261940106</v>
      </c>
      <c r="J43" s="34">
        <v>2.2398831308362497</v>
      </c>
      <c r="K43" s="34">
        <v>14.171370967741936</v>
      </c>
      <c r="L43" s="34">
        <v>10.5435</v>
      </c>
      <c r="M43" s="36">
        <v>182</v>
      </c>
      <c r="N43" s="35">
        <v>0</v>
      </c>
      <c r="O43" s="35">
        <f t="shared" si="7"/>
        <v>0</v>
      </c>
      <c r="P43" s="35">
        <f t="shared" si="8"/>
        <v>44.325836869163751</v>
      </c>
      <c r="Q43" s="35"/>
      <c r="R43" s="35"/>
      <c r="S43" s="36">
        <f t="shared" si="9"/>
        <v>0</v>
      </c>
      <c r="T43" s="37">
        <f>IF(C43&gt;0,C43-M43-E43-G43-I43-K43+O43+S43-(R43*1000/VLOOKUP(DATE(YEAR(B43),MONTH(B43)+1,0),other_data!$A:$F,4,FALSE)),0)</f>
        <v>1179.4508190322581</v>
      </c>
      <c r="U43" s="38">
        <f t="shared" si="11"/>
        <v>0</v>
      </c>
      <c r="V43" s="36">
        <f>IF(T43&gt;0,U43/(T43/1000*VLOOKUP(DATE(YEAR(B43),MONTH(B43)+1,0),other_data!$A:$F,6,FALSE))*100,0)</f>
        <v>0</v>
      </c>
      <c r="W43" s="39"/>
      <c r="X43" s="39"/>
      <c r="Y43" s="39"/>
      <c r="Z43" s="39"/>
      <c r="AA43" s="39"/>
      <c r="AB43" s="39"/>
      <c r="AC43" s="39"/>
      <c r="AD43" s="39"/>
      <c r="AE43" s="39"/>
      <c r="AF43" s="39"/>
      <c r="AG43" s="39"/>
      <c r="AH43" s="39"/>
    </row>
    <row r="44" spans="2:34" x14ac:dyDescent="0.2">
      <c r="B44" s="82">
        <f t="shared" si="10"/>
        <v>46419</v>
      </c>
      <c r="C44" s="73">
        <v>1628.3966490810474</v>
      </c>
      <c r="D44" s="85">
        <v>132.34388412770099</v>
      </c>
      <c r="E44" s="73">
        <v>135</v>
      </c>
      <c r="F44" s="88">
        <v>130</v>
      </c>
      <c r="G44" s="41">
        <v>34.42859</v>
      </c>
      <c r="H44" s="42">
        <v>19.78603</v>
      </c>
      <c r="I44" s="42">
        <v>28.396649081047372</v>
      </c>
      <c r="J44" s="42">
        <v>2.3438841277009868</v>
      </c>
      <c r="K44" s="42">
        <v>16.763315886699509</v>
      </c>
      <c r="L44" s="42">
        <v>11.44</v>
      </c>
      <c r="M44" s="44">
        <v>182</v>
      </c>
      <c r="N44" s="43">
        <v>0</v>
      </c>
      <c r="O44" s="43">
        <f t="shared" si="7"/>
        <v>0</v>
      </c>
      <c r="P44" s="43">
        <f t="shared" si="8"/>
        <v>17.442145872299022</v>
      </c>
      <c r="Q44" s="43"/>
      <c r="R44" s="43"/>
      <c r="S44" s="44">
        <f t="shared" si="9"/>
        <v>0</v>
      </c>
      <c r="T44" s="45">
        <f>IF(C44&gt;0,C44-M44-E44-G44-I44-K44+O44+S44-(R44*1000/VLOOKUP(DATE(YEAR(B44),MONTH(B44)+1,0),other_data!$A:$F,4,FALSE)),0)</f>
        <v>1231.8080941133005</v>
      </c>
      <c r="U44" s="46">
        <f t="shared" si="11"/>
        <v>0</v>
      </c>
      <c r="V44" s="44">
        <f>IF(T44&gt;0,U44/(T44/1000*VLOOKUP(DATE(YEAR(B44),MONTH(B44)+1,0),other_data!$A:$F,6,FALSE))*100,0)</f>
        <v>0</v>
      </c>
      <c r="W44" s="39"/>
      <c r="X44" s="39"/>
      <c r="Y44" s="39"/>
      <c r="Z44" s="39"/>
      <c r="AA44" s="39"/>
      <c r="AB44" s="39"/>
      <c r="AC44" s="39"/>
      <c r="AD44" s="39"/>
      <c r="AE44" s="39"/>
      <c r="AF44" s="39"/>
      <c r="AG44" s="39"/>
      <c r="AH44" s="39"/>
    </row>
    <row r="45" spans="2:34" x14ac:dyDescent="0.2">
      <c r="B45" s="81">
        <f t="shared" si="10"/>
        <v>46447</v>
      </c>
      <c r="C45" s="72">
        <v>1496.5214386484149</v>
      </c>
      <c r="D45" s="84">
        <v>193.37959868813977</v>
      </c>
      <c r="E45" s="72">
        <v>135</v>
      </c>
      <c r="F45" s="87">
        <v>145</v>
      </c>
      <c r="G45" s="33">
        <v>34.348800000000004</v>
      </c>
      <c r="H45" s="34">
        <v>20.390450000000001</v>
      </c>
      <c r="I45" s="34">
        <v>26.521438648414914</v>
      </c>
      <c r="J45" s="34">
        <v>3.3795986881397666</v>
      </c>
      <c r="K45" s="34">
        <v>26.293405114401075</v>
      </c>
      <c r="L45" s="34">
        <v>19.536000000000001</v>
      </c>
      <c r="M45" s="36">
        <v>182</v>
      </c>
      <c r="N45" s="35">
        <v>0</v>
      </c>
      <c r="O45" s="35">
        <f t="shared" si="7"/>
        <v>0</v>
      </c>
      <c r="P45" s="35">
        <f t="shared" si="8"/>
        <v>0</v>
      </c>
      <c r="Q45" s="35"/>
      <c r="R45" s="35"/>
      <c r="S45" s="36">
        <f t="shared" si="9"/>
        <v>0</v>
      </c>
      <c r="T45" s="37">
        <f>IF(C45&gt;0,C45-M45-E45-G45-I45-K45+O45+S45-(R45*1000/VLOOKUP(DATE(YEAR(B45),MONTH(B45)+1,0),other_data!$A:$F,4,FALSE)),0)</f>
        <v>1092.3577948855989</v>
      </c>
      <c r="U45" s="38">
        <f t="shared" si="11"/>
        <v>5.0735499999999973</v>
      </c>
      <c r="V45" s="36">
        <f>IF(T45&gt;0,U45/(T45/1000*VLOOKUP(DATE(YEAR(B45),MONTH(B45)+1,0),other_data!$A:$F,6,FALSE))*100,0)</f>
        <v>0.62511255118494546</v>
      </c>
      <c r="W45" s="39"/>
      <c r="X45" s="39"/>
      <c r="Y45" s="39"/>
      <c r="Z45" s="39"/>
      <c r="AA45" s="39"/>
      <c r="AB45" s="39"/>
      <c r="AC45" s="39"/>
      <c r="AD45" s="39"/>
      <c r="AE45" s="39"/>
      <c r="AF45" s="39"/>
      <c r="AG45" s="39"/>
      <c r="AH45" s="39"/>
    </row>
    <row r="46" spans="2:34" x14ac:dyDescent="0.2">
      <c r="B46" s="82">
        <f t="shared" si="10"/>
        <v>46478</v>
      </c>
      <c r="C46" s="73">
        <v>1511.827386897784</v>
      </c>
      <c r="D46" s="85">
        <v>407.10301389652989</v>
      </c>
      <c r="E46" s="73">
        <v>130</v>
      </c>
      <c r="F46" s="88">
        <v>85</v>
      </c>
      <c r="G46" s="41">
        <v>31.350470000000001</v>
      </c>
      <c r="H46" s="42">
        <v>17.598739999999999</v>
      </c>
      <c r="I46" s="42">
        <v>26.827386897783981</v>
      </c>
      <c r="J46" s="42">
        <v>7.1030138965298724</v>
      </c>
      <c r="K46" s="42">
        <v>32.768055555555556</v>
      </c>
      <c r="L46" s="42">
        <v>23.593</v>
      </c>
      <c r="M46" s="44">
        <v>182</v>
      </c>
      <c r="N46" s="43">
        <v>0</v>
      </c>
      <c r="O46" s="43">
        <f t="shared" si="7"/>
        <v>0</v>
      </c>
      <c r="P46" s="43">
        <f t="shared" si="8"/>
        <v>0</v>
      </c>
      <c r="Q46" s="43"/>
      <c r="R46" s="43"/>
      <c r="S46" s="44">
        <f t="shared" si="9"/>
        <v>0</v>
      </c>
      <c r="T46" s="45">
        <f>IF(C46&gt;0,C46-M46-E46-G46-I46-K46+O46+S46-(R46*1000/VLOOKUP(DATE(YEAR(B46),MONTH(B46)+1,0),other_data!$A:$F,4,FALSE)),0)</f>
        <v>1108.8814744444444</v>
      </c>
      <c r="U46" s="46">
        <f t="shared" si="11"/>
        <v>273.80825999999996</v>
      </c>
      <c r="V46" s="44">
        <f>IF(T46&gt;0,U46/(T46/1000*VLOOKUP(DATE(YEAR(B46),MONTH(B46)+1,0),other_data!$A:$F,6,FALSE))*100,0)</f>
        <v>34.294851051644351</v>
      </c>
      <c r="W46" s="39"/>
      <c r="X46" s="39"/>
      <c r="Y46" s="39"/>
      <c r="Z46" s="39"/>
      <c r="AA46" s="39"/>
      <c r="AB46" s="39"/>
      <c r="AC46" s="39"/>
      <c r="AD46" s="39"/>
      <c r="AE46" s="39"/>
      <c r="AF46" s="39"/>
      <c r="AG46" s="39"/>
      <c r="AH46" s="39"/>
    </row>
    <row r="47" spans="2:34" x14ac:dyDescent="0.2">
      <c r="B47" s="81">
        <f t="shared" si="10"/>
        <v>46508</v>
      </c>
      <c r="C47" s="72">
        <v>1815.8338166743677</v>
      </c>
      <c r="D47" s="84">
        <v>641.14524164241072</v>
      </c>
      <c r="E47" s="72">
        <v>175</v>
      </c>
      <c r="F47" s="87">
        <v>120</v>
      </c>
      <c r="G47" s="33">
        <v>27.219669999999997</v>
      </c>
      <c r="H47" s="34">
        <v>17.123760000000001</v>
      </c>
      <c r="I47" s="34">
        <v>30.833816674367654</v>
      </c>
      <c r="J47" s="34">
        <v>11.145241642410744</v>
      </c>
      <c r="K47" s="34">
        <v>22.518817204301076</v>
      </c>
      <c r="L47" s="34">
        <v>16.754000000000001</v>
      </c>
      <c r="M47" s="36">
        <v>182</v>
      </c>
      <c r="N47" s="35">
        <v>0</v>
      </c>
      <c r="O47" s="35">
        <f t="shared" si="7"/>
        <v>0</v>
      </c>
      <c r="P47" s="35">
        <f t="shared" si="8"/>
        <v>0</v>
      </c>
      <c r="Q47" s="35"/>
      <c r="R47" s="35"/>
      <c r="S47" s="36">
        <f t="shared" si="9"/>
        <v>0</v>
      </c>
      <c r="T47" s="37">
        <f>IF(C47&gt;0,C47-M47-E47-G47-I47-K47+O47+S47-(R47*1000/VLOOKUP(DATE(YEAR(B47),MONTH(B47)+1,0),other_data!$A:$F,4,FALSE)),0)</f>
        <v>1378.261512795699</v>
      </c>
      <c r="U47" s="38">
        <f t="shared" si="11"/>
        <v>476.12223999999998</v>
      </c>
      <c r="V47" s="36">
        <f>IF(T47&gt;0,U47/(T47/1000*VLOOKUP(DATE(YEAR(B47),MONTH(B47)+1,0),other_data!$A:$F,6,FALSE))*100,0)</f>
        <v>46.431627189076728</v>
      </c>
      <c r="W47" s="39"/>
      <c r="X47" s="39"/>
      <c r="Y47" s="39"/>
      <c r="Z47" s="39"/>
      <c r="AA47" s="39"/>
      <c r="AB47" s="39"/>
      <c r="AC47" s="39"/>
      <c r="AD47" s="39"/>
      <c r="AE47" s="39"/>
      <c r="AF47" s="39"/>
      <c r="AG47" s="39"/>
      <c r="AH47" s="39"/>
    </row>
    <row r="48" spans="2:34" x14ac:dyDescent="0.2">
      <c r="B48" s="82">
        <f t="shared" si="10"/>
        <v>46539</v>
      </c>
      <c r="C48" s="73">
        <v>1663.3498819630186</v>
      </c>
      <c r="D48" s="85">
        <v>661.51745326994899</v>
      </c>
      <c r="E48" s="73">
        <v>185</v>
      </c>
      <c r="F48" s="88">
        <v>120</v>
      </c>
      <c r="G48" s="41">
        <v>32.576900000000002</v>
      </c>
      <c r="H48" s="42">
        <v>18.102460000000001</v>
      </c>
      <c r="I48" s="42">
        <v>28.349881963018561</v>
      </c>
      <c r="J48" s="42">
        <v>11.517453269949019</v>
      </c>
      <c r="K48" s="42">
        <v>39.15069444444444</v>
      </c>
      <c r="L48" s="42">
        <v>28.188500000000001</v>
      </c>
      <c r="M48" s="44">
        <v>182</v>
      </c>
      <c r="N48" s="43">
        <v>0</v>
      </c>
      <c r="O48" s="43">
        <f t="shared" si="7"/>
        <v>0</v>
      </c>
      <c r="P48" s="43">
        <f t="shared" si="8"/>
        <v>0</v>
      </c>
      <c r="Q48" s="43"/>
      <c r="R48" s="43"/>
      <c r="S48" s="44">
        <f t="shared" si="9"/>
        <v>0</v>
      </c>
      <c r="T48" s="45">
        <f>IF(C48&gt;0,C48-M48-E48-G48-I48-K48+O48+S48-(R48*1000/VLOOKUP(DATE(YEAR(B48),MONTH(B48)+1,0),other_data!$A:$F,4,FALSE)),0)</f>
        <v>1196.2724055555555</v>
      </c>
      <c r="U48" s="46">
        <f t="shared" si="11"/>
        <v>483.70904000000002</v>
      </c>
      <c r="V48" s="44">
        <f>IF(T48&gt;0,U48/(T48/1000*VLOOKUP(DATE(YEAR(B48),MONTH(B48)+1,0),other_data!$A:$F,6,FALSE))*100,0)</f>
        <v>56.15929181273016</v>
      </c>
      <c r="W48" s="39"/>
      <c r="X48" s="39"/>
      <c r="Y48" s="39"/>
      <c r="Z48" s="39"/>
      <c r="AA48" s="39"/>
      <c r="AB48" s="39"/>
      <c r="AC48" s="39"/>
      <c r="AD48" s="39"/>
      <c r="AE48" s="39"/>
      <c r="AF48" s="39"/>
      <c r="AG48" s="39"/>
      <c r="AH48" s="39"/>
    </row>
    <row r="49" spans="2:34" x14ac:dyDescent="0.2">
      <c r="B49" s="81">
        <f t="shared" si="10"/>
        <v>46569</v>
      </c>
      <c r="C49" s="72">
        <v>1760.0290592802555</v>
      </c>
      <c r="D49" s="84">
        <v>712.34665622632656</v>
      </c>
      <c r="E49" s="72">
        <v>135</v>
      </c>
      <c r="F49" s="87">
        <v>95</v>
      </c>
      <c r="G49" s="33">
        <v>36.522570000000002</v>
      </c>
      <c r="H49" s="34">
        <v>20.230239999999998</v>
      </c>
      <c r="I49" s="34">
        <v>30.029059280255524</v>
      </c>
      <c r="J49" s="34">
        <v>12.346656226326614</v>
      </c>
      <c r="K49" s="34">
        <v>39.723790322580641</v>
      </c>
      <c r="L49" s="34">
        <v>29.554500000000001</v>
      </c>
      <c r="M49" s="36">
        <v>182</v>
      </c>
      <c r="N49" s="35">
        <v>0</v>
      </c>
      <c r="O49" s="35">
        <f t="shared" si="7"/>
        <v>0</v>
      </c>
      <c r="P49" s="35">
        <f t="shared" si="8"/>
        <v>0</v>
      </c>
      <c r="Q49" s="35"/>
      <c r="R49" s="35"/>
      <c r="S49" s="36">
        <f t="shared" si="9"/>
        <v>0</v>
      </c>
      <c r="T49" s="37">
        <f>IF(C49&gt;0,C49-M49-E49-G49-I49-K49+O49+S49-(R49*1000/VLOOKUP(DATE(YEAR(B49),MONTH(B49)+1,0),other_data!$A:$F,4,FALSE)),0)</f>
        <v>1336.7536396774192</v>
      </c>
      <c r="U49" s="38">
        <f t="shared" si="11"/>
        <v>555.21526000000006</v>
      </c>
      <c r="V49" s="36">
        <f>IF(T49&gt;0,U49/(T49/1000*VLOOKUP(DATE(YEAR(B49),MONTH(B49)+1,0),other_data!$A:$F,6,FALSE))*100,0)</f>
        <v>55.826073536822939</v>
      </c>
      <c r="W49" s="39"/>
      <c r="X49" s="39"/>
      <c r="Y49" s="39"/>
      <c r="Z49" s="39"/>
      <c r="AA49" s="39"/>
      <c r="AB49" s="39"/>
      <c r="AC49" s="39"/>
      <c r="AD49" s="39"/>
      <c r="AE49" s="39"/>
      <c r="AF49" s="39"/>
      <c r="AG49" s="39"/>
      <c r="AH49" s="39"/>
    </row>
    <row r="50" spans="2:34" x14ac:dyDescent="0.2">
      <c r="B50" s="82">
        <f t="shared" si="10"/>
        <v>46600</v>
      </c>
      <c r="C50" s="73">
        <v>1693.7457059372268</v>
      </c>
      <c r="D50" s="85">
        <v>580.23558504591233</v>
      </c>
      <c r="E50" s="73">
        <v>210</v>
      </c>
      <c r="F50" s="88">
        <v>130</v>
      </c>
      <c r="G50" s="41">
        <v>34.216819999999998</v>
      </c>
      <c r="H50" s="42">
        <v>19.188140000000001</v>
      </c>
      <c r="I50" s="42">
        <v>28.74570593722683</v>
      </c>
      <c r="J50" s="42">
        <v>10.235585045912384</v>
      </c>
      <c r="K50" s="42">
        <v>36.25739247311828</v>
      </c>
      <c r="L50" s="42">
        <v>26.9755</v>
      </c>
      <c r="M50" s="44">
        <v>182</v>
      </c>
      <c r="N50" s="43">
        <v>0</v>
      </c>
      <c r="O50" s="43">
        <f t="shared" si="7"/>
        <v>0</v>
      </c>
      <c r="P50" s="43">
        <f t="shared" si="8"/>
        <v>0</v>
      </c>
      <c r="Q50" s="43"/>
      <c r="R50" s="43"/>
      <c r="S50" s="44">
        <f t="shared" si="9"/>
        <v>0</v>
      </c>
      <c r="T50" s="45">
        <f>IF(C50&gt;0,C50-M50-E50-G50-I50-K50+O50+S50-(R50*1000/VLOOKUP(DATE(YEAR(B50),MONTH(B50)+1,0),other_data!$A:$F,4,FALSE)),0)</f>
        <v>1202.5257875268817</v>
      </c>
      <c r="U50" s="46">
        <f>IF(D50-F50-H50-J50-L50+N50+P50-R50&gt;0,D50-F50-H50-J50-L50+N50+P50-R50,0)</f>
        <v>393.83635999999996</v>
      </c>
      <c r="V50" s="44">
        <f>IF(T50&gt;0,U50/(T50/1000*VLOOKUP(DATE(YEAR(B50),MONTH(B50)+1,0),other_data!$A:$F,6,FALSE))*100,0)</f>
        <v>44.019841547450042</v>
      </c>
      <c r="W50" s="39"/>
      <c r="X50" s="39"/>
      <c r="Y50" s="39"/>
      <c r="Z50" s="39"/>
      <c r="AA50" s="39"/>
      <c r="AB50" s="39"/>
      <c r="AC50" s="39"/>
      <c r="AD50" s="39"/>
      <c r="AE50" s="39"/>
      <c r="AF50" s="39"/>
      <c r="AG50" s="39"/>
      <c r="AH50" s="39"/>
    </row>
    <row r="51" spans="2:34" x14ac:dyDescent="0.2">
      <c r="B51" s="83" t="s">
        <v>6</v>
      </c>
      <c r="C51" s="49"/>
      <c r="D51" s="48"/>
      <c r="E51" s="77"/>
      <c r="F51" s="48"/>
      <c r="G51" s="49"/>
      <c r="H51" s="48"/>
      <c r="I51" s="48"/>
      <c r="J51" s="48"/>
      <c r="K51" s="48"/>
      <c r="L51" s="48"/>
      <c r="M51" s="36" t="s">
        <v>6</v>
      </c>
      <c r="N51" s="50"/>
      <c r="O51" s="50"/>
      <c r="P51" s="35"/>
      <c r="Q51" s="35"/>
      <c r="R51" s="35"/>
      <c r="S51" s="50"/>
      <c r="T51" s="51"/>
      <c r="U51" s="52"/>
      <c r="V51" s="36"/>
      <c r="W51" s="39"/>
      <c r="X51" s="39"/>
      <c r="Y51" s="39"/>
      <c r="Z51" s="39"/>
      <c r="AA51" s="39"/>
      <c r="AB51" s="39"/>
      <c r="AC51" s="39"/>
      <c r="AD51" s="39"/>
      <c r="AE51" s="39"/>
      <c r="AF51" s="39"/>
      <c r="AG51" s="39"/>
      <c r="AH51" s="39"/>
    </row>
    <row r="52" spans="2:34" ht="13.5" thickBot="1" x14ac:dyDescent="0.25">
      <c r="B52" s="70" t="s">
        <v>48</v>
      </c>
      <c r="C52" s="56">
        <f t="shared" ref="C52:L52" si="12">SUM(C39:C50)</f>
        <v>18072.461758537094</v>
      </c>
      <c r="D52" s="54">
        <f t="shared" si="12"/>
        <v>4498.9555226359889</v>
      </c>
      <c r="E52" s="56">
        <f t="shared" si="12"/>
        <v>1595</v>
      </c>
      <c r="F52" s="54">
        <f t="shared" si="12"/>
        <v>1220</v>
      </c>
      <c r="G52" s="79">
        <f t="shared" si="12"/>
        <v>389.39152000000001</v>
      </c>
      <c r="H52" s="57">
        <f t="shared" si="12"/>
        <v>229.18219000000002</v>
      </c>
      <c r="I52" s="57">
        <f t="shared" si="12"/>
        <v>312.46175853709383</v>
      </c>
      <c r="J52" s="57">
        <f t="shared" si="12"/>
        <v>78.95552263598924</v>
      </c>
      <c r="K52" s="57">
        <f t="shared" si="12"/>
        <v>306.84086591258853</v>
      </c>
      <c r="L52" s="57">
        <f t="shared" si="12"/>
        <v>224.392</v>
      </c>
      <c r="M52" s="58"/>
      <c r="N52" s="55">
        <v>0</v>
      </c>
      <c r="O52" s="55"/>
      <c r="P52" s="55">
        <f>SUM(P39:P50)</f>
        <v>61.767982741462774</v>
      </c>
      <c r="Q52" s="55"/>
      <c r="R52" s="55"/>
      <c r="S52" s="59"/>
      <c r="T52" s="60"/>
      <c r="U52" s="61">
        <f>SUM(U39:U50)</f>
        <v>2834.7610599999994</v>
      </c>
      <c r="V52" s="58"/>
      <c r="W52" s="39"/>
      <c r="X52" s="39"/>
      <c r="Y52" s="39"/>
      <c r="Z52" s="39"/>
      <c r="AA52" s="39"/>
      <c r="AB52" s="39"/>
      <c r="AC52" s="39"/>
      <c r="AD52" s="39"/>
      <c r="AE52" s="39"/>
      <c r="AF52" s="39"/>
      <c r="AG52" s="39"/>
      <c r="AH52" s="39"/>
    </row>
    <row r="53" spans="2:34" x14ac:dyDescent="0.2">
      <c r="B53" s="62"/>
      <c r="S53" s="20"/>
      <c r="T53" s="20"/>
      <c r="U53" s="20"/>
    </row>
    <row r="54" spans="2:34" x14ac:dyDescent="0.2">
      <c r="B54" s="62"/>
      <c r="C54" s="11"/>
      <c r="D54" s="113"/>
      <c r="F54" s="113"/>
      <c r="S54" s="20"/>
      <c r="T54" s="20"/>
      <c r="U54" s="113"/>
    </row>
    <row r="55" spans="2:34" x14ac:dyDescent="0.2">
      <c r="R55" s="69"/>
      <c r="S55" s="20"/>
      <c r="T55" s="20"/>
      <c r="U55" s="20"/>
    </row>
    <row r="56" spans="2:34" x14ac:dyDescent="0.2">
      <c r="B56" s="110" t="s">
        <v>51</v>
      </c>
      <c r="S56" s="20"/>
      <c r="T56" s="20"/>
      <c r="U56" s="20"/>
    </row>
    <row r="57" spans="2:34" ht="15" x14ac:dyDescent="0.2">
      <c r="B57" s="123" t="s">
        <v>71</v>
      </c>
      <c r="C57" s="123"/>
      <c r="D57" s="123"/>
      <c r="E57" s="123"/>
      <c r="F57" s="123"/>
      <c r="G57" s="123"/>
      <c r="H57" s="123"/>
      <c r="I57" s="123"/>
      <c r="J57" s="123"/>
      <c r="K57" s="123"/>
      <c r="L57" s="123"/>
      <c r="M57" s="123"/>
      <c r="N57" s="123"/>
      <c r="O57" s="123"/>
      <c r="P57" s="123"/>
      <c r="Q57" s="123"/>
      <c r="R57" s="123"/>
      <c r="S57" s="123"/>
      <c r="T57" s="123"/>
      <c r="U57" s="123"/>
      <c r="V57" s="123"/>
    </row>
    <row r="58" spans="2:34" ht="31.5" customHeight="1" x14ac:dyDescent="0.2">
      <c r="B58" s="123" t="s">
        <v>70</v>
      </c>
      <c r="C58" s="123"/>
      <c r="D58" s="123"/>
      <c r="E58" s="123"/>
      <c r="F58" s="123"/>
      <c r="G58" s="123"/>
      <c r="H58" s="123"/>
      <c r="I58" s="123"/>
      <c r="J58" s="123"/>
      <c r="K58" s="123"/>
      <c r="L58" s="123"/>
      <c r="M58" s="123"/>
      <c r="N58" s="123"/>
      <c r="O58" s="123"/>
      <c r="P58" s="123"/>
      <c r="Q58" s="123"/>
      <c r="R58" s="123"/>
      <c r="S58" s="123"/>
      <c r="T58" s="123"/>
      <c r="U58" s="123"/>
      <c r="V58" s="123"/>
    </row>
    <row r="59" spans="2:34" ht="24.75" customHeight="1" x14ac:dyDescent="0.2">
      <c r="B59" s="123" t="s">
        <v>73</v>
      </c>
      <c r="C59" s="123"/>
      <c r="D59" s="123"/>
      <c r="E59" s="123"/>
      <c r="F59" s="123"/>
      <c r="G59" s="123"/>
      <c r="H59" s="123"/>
      <c r="I59" s="123"/>
      <c r="J59" s="123"/>
      <c r="K59" s="123"/>
      <c r="L59" s="123"/>
      <c r="M59" s="123"/>
      <c r="N59" s="123"/>
      <c r="O59" s="123"/>
      <c r="P59" s="123"/>
      <c r="Q59" s="123"/>
      <c r="R59" s="123"/>
      <c r="S59" s="123"/>
      <c r="T59" s="123"/>
      <c r="U59" s="123"/>
      <c r="V59" s="123"/>
    </row>
    <row r="60" spans="2:34" x14ac:dyDescent="0.2">
      <c r="B60" s="63"/>
      <c r="S60" s="20"/>
      <c r="T60" s="20"/>
      <c r="U60" s="20"/>
    </row>
    <row r="61" spans="2:34" ht="15" x14ac:dyDescent="0.2">
      <c r="B61" s="109" t="s">
        <v>64</v>
      </c>
      <c r="S61" s="20"/>
      <c r="T61" s="20"/>
      <c r="U61" s="20"/>
    </row>
    <row r="62" spans="2:34" ht="30.6" customHeight="1" x14ac:dyDescent="0.2">
      <c r="B62" s="123" t="s">
        <v>66</v>
      </c>
      <c r="C62" s="123"/>
      <c r="D62" s="123"/>
      <c r="E62" s="123"/>
      <c r="F62" s="123"/>
      <c r="G62" s="123"/>
      <c r="H62" s="123"/>
      <c r="I62" s="123"/>
      <c r="J62" s="123"/>
      <c r="K62" s="123"/>
      <c r="L62" s="123"/>
      <c r="M62" s="123"/>
      <c r="N62" s="123"/>
      <c r="O62" s="123"/>
      <c r="P62" s="123"/>
      <c r="Q62" s="123"/>
      <c r="R62" s="123"/>
      <c r="S62" s="123"/>
      <c r="T62" s="20"/>
      <c r="U62" s="20"/>
    </row>
    <row r="63" spans="2:34" ht="55.9" customHeight="1" x14ac:dyDescent="0.2">
      <c r="B63" s="123" t="s">
        <v>65</v>
      </c>
      <c r="C63" s="123"/>
      <c r="D63" s="123"/>
      <c r="E63" s="123"/>
      <c r="F63" s="123"/>
      <c r="G63" s="123"/>
      <c r="H63" s="123"/>
      <c r="I63" s="123"/>
      <c r="J63" s="123"/>
      <c r="K63" s="123"/>
      <c r="L63" s="123"/>
      <c r="M63" s="123"/>
      <c r="N63" s="123"/>
      <c r="O63" s="123"/>
      <c r="P63" s="123"/>
      <c r="Q63" s="123"/>
      <c r="R63" s="123"/>
      <c r="S63" s="123"/>
      <c r="T63" s="20"/>
      <c r="U63" s="20"/>
    </row>
    <row r="64" spans="2:34" x14ac:dyDescent="0.2">
      <c r="S64" s="20"/>
      <c r="T64" s="20"/>
      <c r="U64" s="20"/>
    </row>
    <row r="65" spans="19:21" x14ac:dyDescent="0.2">
      <c r="S65" s="20"/>
      <c r="T65" s="20"/>
      <c r="U65" s="20"/>
    </row>
    <row r="66" spans="19:21" x14ac:dyDescent="0.2">
      <c r="S66" s="20"/>
      <c r="T66" s="20"/>
      <c r="U66" s="20"/>
    </row>
    <row r="67" spans="19:21" x14ac:dyDescent="0.2">
      <c r="S67" s="20"/>
      <c r="T67" s="20"/>
      <c r="U67" s="20"/>
    </row>
    <row r="68" spans="19:21" x14ac:dyDescent="0.2">
      <c r="S68" s="20"/>
      <c r="T68" s="20"/>
      <c r="U68" s="20"/>
    </row>
    <row r="69" spans="19:21" x14ac:dyDescent="0.2">
      <c r="S69" s="20"/>
      <c r="T69" s="20"/>
      <c r="U69" s="20"/>
    </row>
    <row r="70" spans="19:21" x14ac:dyDescent="0.2">
      <c r="S70" s="20"/>
      <c r="T70" s="20"/>
      <c r="U70" s="20"/>
    </row>
    <row r="71" spans="19:21" x14ac:dyDescent="0.2">
      <c r="S71" s="20"/>
      <c r="T71" s="20"/>
      <c r="U71" s="20"/>
    </row>
    <row r="72" spans="19:21" x14ac:dyDescent="0.2">
      <c r="S72" s="20"/>
      <c r="T72" s="20"/>
      <c r="U72" s="20"/>
    </row>
    <row r="73" spans="19:21" x14ac:dyDescent="0.2">
      <c r="S73" s="20"/>
      <c r="T73" s="20"/>
      <c r="U73" s="20"/>
    </row>
    <row r="74" spans="19:21" x14ac:dyDescent="0.2">
      <c r="S74" s="20"/>
      <c r="T74" s="20"/>
      <c r="U74" s="20"/>
    </row>
    <row r="75" spans="19:21" x14ac:dyDescent="0.2">
      <c r="S75" s="20"/>
      <c r="T75" s="20"/>
      <c r="U75" s="20"/>
    </row>
    <row r="76" spans="19:21" x14ac:dyDescent="0.2">
      <c r="S76" s="20"/>
      <c r="T76" s="20"/>
      <c r="U76" s="20"/>
    </row>
    <row r="77" spans="19:21" x14ac:dyDescent="0.2">
      <c r="S77" s="20"/>
      <c r="T77" s="20"/>
      <c r="U77" s="20"/>
    </row>
    <row r="78" spans="19:21" x14ac:dyDescent="0.2">
      <c r="S78" s="20"/>
      <c r="T78" s="20"/>
      <c r="U78" s="20"/>
    </row>
    <row r="79" spans="19:21" x14ac:dyDescent="0.2">
      <c r="S79" s="20"/>
      <c r="T79" s="20"/>
      <c r="U79" s="20"/>
    </row>
    <row r="80" spans="19:21" x14ac:dyDescent="0.2">
      <c r="S80" s="20"/>
      <c r="T80" s="20"/>
      <c r="U80" s="20"/>
    </row>
    <row r="81" spans="14:21" x14ac:dyDescent="0.2">
      <c r="S81" s="20"/>
      <c r="T81" s="20"/>
      <c r="U81" s="20"/>
    </row>
    <row r="82" spans="14:21" x14ac:dyDescent="0.2">
      <c r="S82" s="20"/>
      <c r="T82" s="20"/>
      <c r="U82" s="20"/>
    </row>
    <row r="83" spans="14:21" x14ac:dyDescent="0.2">
      <c r="S83" s="20"/>
      <c r="T83" s="20"/>
      <c r="U83" s="20"/>
    </row>
    <row r="84" spans="14:21" x14ac:dyDescent="0.2">
      <c r="S84" s="20"/>
      <c r="T84" s="20"/>
      <c r="U84" s="20"/>
    </row>
    <row r="85" spans="14:21" x14ac:dyDescent="0.2">
      <c r="S85" s="20"/>
      <c r="T85" s="20"/>
      <c r="U85" s="20"/>
    </row>
    <row r="86" spans="14:21" x14ac:dyDescent="0.2">
      <c r="N86" s="35"/>
      <c r="S86" s="20"/>
      <c r="T86" s="20"/>
      <c r="U86" s="20"/>
    </row>
    <row r="87" spans="14:21" x14ac:dyDescent="0.2">
      <c r="N87" s="35"/>
      <c r="S87" s="20"/>
      <c r="T87" s="20"/>
      <c r="U87" s="20"/>
    </row>
    <row r="88" spans="14:21" x14ac:dyDescent="0.2">
      <c r="N88" s="35"/>
      <c r="S88" s="20"/>
      <c r="T88" s="20"/>
      <c r="U88" s="20"/>
    </row>
    <row r="89" spans="14:21" x14ac:dyDescent="0.2">
      <c r="N89" s="35"/>
      <c r="S89" s="20"/>
      <c r="T89" s="20"/>
      <c r="U89" s="20"/>
    </row>
    <row r="90" spans="14:21" x14ac:dyDescent="0.2">
      <c r="N90" s="35"/>
      <c r="S90" s="20"/>
      <c r="T90" s="20"/>
      <c r="U90" s="20"/>
    </row>
    <row r="91" spans="14:21" x14ac:dyDescent="0.2">
      <c r="N91" s="35"/>
      <c r="S91" s="20"/>
      <c r="T91" s="20"/>
      <c r="U91" s="20"/>
    </row>
    <row r="92" spans="14:21" x14ac:dyDescent="0.2">
      <c r="N92" s="35"/>
      <c r="S92" s="20"/>
      <c r="T92" s="20"/>
      <c r="U92" s="20"/>
    </row>
    <row r="93" spans="14:21" x14ac:dyDescent="0.2">
      <c r="N93" s="35"/>
      <c r="S93" s="20"/>
      <c r="T93" s="20"/>
      <c r="U93" s="20"/>
    </row>
    <row r="94" spans="14:21" x14ac:dyDescent="0.2">
      <c r="N94" s="35"/>
      <c r="S94" s="20"/>
      <c r="T94" s="20"/>
      <c r="U94" s="20"/>
    </row>
    <row r="95" spans="14:21" x14ac:dyDescent="0.2">
      <c r="N95" s="35"/>
    </row>
    <row r="96" spans="14:21" x14ac:dyDescent="0.2">
      <c r="N96" s="35"/>
    </row>
    <row r="97" spans="14:14" x14ac:dyDescent="0.2">
      <c r="N97" s="35"/>
    </row>
  </sheetData>
  <mergeCells count="25">
    <mergeCell ref="N3:O3"/>
    <mergeCell ref="B6:S6"/>
    <mergeCell ref="G7:I7"/>
    <mergeCell ref="K7:M7"/>
    <mergeCell ref="C9:D9"/>
    <mergeCell ref="B63:S63"/>
    <mergeCell ref="B62:S62"/>
    <mergeCell ref="C32:D32"/>
    <mergeCell ref="B34:B36"/>
    <mergeCell ref="C34:D34"/>
    <mergeCell ref="E34:F34"/>
    <mergeCell ref="G34:H34"/>
    <mergeCell ref="N34:S34"/>
    <mergeCell ref="B59:V59"/>
    <mergeCell ref="T34:V34"/>
    <mergeCell ref="B58:V58"/>
    <mergeCell ref="B57:V57"/>
    <mergeCell ref="T11:V11"/>
    <mergeCell ref="I34:L34"/>
    <mergeCell ref="I11:L11"/>
    <mergeCell ref="B11:B13"/>
    <mergeCell ref="C11:D11"/>
    <mergeCell ref="E11:F11"/>
    <mergeCell ref="G11:H11"/>
    <mergeCell ref="N11:S11"/>
  </mergeCells>
  <printOptions horizontalCentered="1" verticalCentered="1"/>
  <pageMargins left="0.25" right="0.25" top="0.75" bottom="0.75" header="0.3" footer="0.3"/>
  <pageSetup scale="51" orientation="landscape" r:id="rId1"/>
  <headerFooter alignWithMargins="0"/>
  <rowBreaks count="1" manualBreakCount="1">
    <brk id="30" min="1" max="21" man="1"/>
  </rowBreaks>
  <colBreaks count="2" manualBreakCount="2">
    <brk id="15" min="2" max="62" man="1"/>
    <brk id="2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E55A3-3376-49DE-9CBD-11B528260CCD}">
  <sheetPr codeName="Sheet2"/>
  <dimension ref="A1:Q289"/>
  <sheetViews>
    <sheetView workbookViewId="0">
      <pane ySplit="1" topLeftCell="A2" activePane="bottomLeft" state="frozen"/>
      <selection pane="bottomLeft" sqref="A1:XFD1048576"/>
    </sheetView>
  </sheetViews>
  <sheetFormatPr defaultRowHeight="11.25" x14ac:dyDescent="0.2"/>
  <cols>
    <col min="1" max="1" width="9.28515625" style="95" bestFit="1" customWidth="1"/>
    <col min="2" max="2" width="9.28515625" style="92" customWidth="1"/>
    <col min="3" max="3" width="9.140625" style="92"/>
    <col min="4" max="6" width="9.140625" style="93"/>
    <col min="7" max="9" width="9.140625" style="92"/>
    <col min="10" max="12" width="9.140625" style="93"/>
    <col min="13" max="256" width="9.140625" style="92"/>
    <col min="257" max="257" width="9.28515625" style="92" bestFit="1" customWidth="1"/>
    <col min="258" max="258" width="9.28515625" style="92" customWidth="1"/>
    <col min="259" max="512" width="9.140625" style="92"/>
    <col min="513" max="513" width="9.28515625" style="92" bestFit="1" customWidth="1"/>
    <col min="514" max="514" width="9.28515625" style="92" customWidth="1"/>
    <col min="515" max="768" width="9.140625" style="92"/>
    <col min="769" max="769" width="9.28515625" style="92" bestFit="1" customWidth="1"/>
    <col min="770" max="770" width="9.28515625" style="92" customWidth="1"/>
    <col min="771" max="1024" width="9.140625" style="92"/>
    <col min="1025" max="1025" width="9.28515625" style="92" bestFit="1" customWidth="1"/>
    <col min="1026" max="1026" width="9.28515625" style="92" customWidth="1"/>
    <col min="1027" max="1280" width="9.140625" style="92"/>
    <col min="1281" max="1281" width="9.28515625" style="92" bestFit="1" customWidth="1"/>
    <col min="1282" max="1282" width="9.28515625" style="92" customWidth="1"/>
    <col min="1283" max="1536" width="9.140625" style="92"/>
    <col min="1537" max="1537" width="9.28515625" style="92" bestFit="1" customWidth="1"/>
    <col min="1538" max="1538" width="9.28515625" style="92" customWidth="1"/>
    <col min="1539" max="1792" width="9.140625" style="92"/>
    <col min="1793" max="1793" width="9.28515625" style="92" bestFit="1" customWidth="1"/>
    <col min="1794" max="1794" width="9.28515625" style="92" customWidth="1"/>
    <col min="1795" max="2048" width="9.140625" style="92"/>
    <col min="2049" max="2049" width="9.28515625" style="92" bestFit="1" customWidth="1"/>
    <col min="2050" max="2050" width="9.28515625" style="92" customWidth="1"/>
    <col min="2051" max="2304" width="9.140625" style="92"/>
    <col min="2305" max="2305" width="9.28515625" style="92" bestFit="1" customWidth="1"/>
    <col min="2306" max="2306" width="9.28515625" style="92" customWidth="1"/>
    <col min="2307" max="2560" width="9.140625" style="92"/>
    <col min="2561" max="2561" width="9.28515625" style="92" bestFit="1" customWidth="1"/>
    <col min="2562" max="2562" width="9.28515625" style="92" customWidth="1"/>
    <col min="2563" max="2816" width="9.140625" style="92"/>
    <col min="2817" max="2817" width="9.28515625" style="92" bestFit="1" customWidth="1"/>
    <col min="2818" max="2818" width="9.28515625" style="92" customWidth="1"/>
    <col min="2819" max="3072" width="9.140625" style="92"/>
    <col min="3073" max="3073" width="9.28515625" style="92" bestFit="1" customWidth="1"/>
    <col min="3074" max="3074" width="9.28515625" style="92" customWidth="1"/>
    <col min="3075" max="3328" width="9.140625" style="92"/>
    <col min="3329" max="3329" width="9.28515625" style="92" bestFit="1" customWidth="1"/>
    <col min="3330" max="3330" width="9.28515625" style="92" customWidth="1"/>
    <col min="3331" max="3584" width="9.140625" style="92"/>
    <col min="3585" max="3585" width="9.28515625" style="92" bestFit="1" customWidth="1"/>
    <col min="3586" max="3586" width="9.28515625" style="92" customWidth="1"/>
    <col min="3587" max="3840" width="9.140625" style="92"/>
    <col min="3841" max="3841" width="9.28515625" style="92" bestFit="1" customWidth="1"/>
    <col min="3842" max="3842" width="9.28515625" style="92" customWidth="1"/>
    <col min="3843" max="4096" width="9.140625" style="92"/>
    <col min="4097" max="4097" width="9.28515625" style="92" bestFit="1" customWidth="1"/>
    <col min="4098" max="4098" width="9.28515625" style="92" customWidth="1"/>
    <col min="4099" max="4352" width="9.140625" style="92"/>
    <col min="4353" max="4353" width="9.28515625" style="92" bestFit="1" customWidth="1"/>
    <col min="4354" max="4354" width="9.28515625" style="92" customWidth="1"/>
    <col min="4355" max="4608" width="9.140625" style="92"/>
    <col min="4609" max="4609" width="9.28515625" style="92" bestFit="1" customWidth="1"/>
    <col min="4610" max="4610" width="9.28515625" style="92" customWidth="1"/>
    <col min="4611" max="4864" width="9.140625" style="92"/>
    <col min="4865" max="4865" width="9.28515625" style="92" bestFit="1" customWidth="1"/>
    <col min="4866" max="4866" width="9.28515625" style="92" customWidth="1"/>
    <col min="4867" max="5120" width="9.140625" style="92"/>
    <col min="5121" max="5121" width="9.28515625" style="92" bestFit="1" customWidth="1"/>
    <col min="5122" max="5122" width="9.28515625" style="92" customWidth="1"/>
    <col min="5123" max="5376" width="9.140625" style="92"/>
    <col min="5377" max="5377" width="9.28515625" style="92" bestFit="1" customWidth="1"/>
    <col min="5378" max="5378" width="9.28515625" style="92" customWidth="1"/>
    <col min="5379" max="5632" width="9.140625" style="92"/>
    <col min="5633" max="5633" width="9.28515625" style="92" bestFit="1" customWidth="1"/>
    <col min="5634" max="5634" width="9.28515625" style="92" customWidth="1"/>
    <col min="5635" max="5888" width="9.140625" style="92"/>
    <col min="5889" max="5889" width="9.28515625" style="92" bestFit="1" customWidth="1"/>
    <col min="5890" max="5890" width="9.28515625" style="92" customWidth="1"/>
    <col min="5891" max="6144" width="9.140625" style="92"/>
    <col min="6145" max="6145" width="9.28515625" style="92" bestFit="1" customWidth="1"/>
    <col min="6146" max="6146" width="9.28515625" style="92" customWidth="1"/>
    <col min="6147" max="6400" width="9.140625" style="92"/>
    <col min="6401" max="6401" width="9.28515625" style="92" bestFit="1" customWidth="1"/>
    <col min="6402" max="6402" width="9.28515625" style="92" customWidth="1"/>
    <col min="6403" max="6656" width="9.140625" style="92"/>
    <col min="6657" max="6657" width="9.28515625" style="92" bestFit="1" customWidth="1"/>
    <col min="6658" max="6658" width="9.28515625" style="92" customWidth="1"/>
    <col min="6659" max="6912" width="9.140625" style="92"/>
    <col min="6913" max="6913" width="9.28515625" style="92" bestFit="1" customWidth="1"/>
    <col min="6914" max="6914" width="9.28515625" style="92" customWidth="1"/>
    <col min="6915" max="7168" width="9.140625" style="92"/>
    <col min="7169" max="7169" width="9.28515625" style="92" bestFit="1" customWidth="1"/>
    <col min="7170" max="7170" width="9.28515625" style="92" customWidth="1"/>
    <col min="7171" max="7424" width="9.140625" style="92"/>
    <col min="7425" max="7425" width="9.28515625" style="92" bestFit="1" customWidth="1"/>
    <col min="7426" max="7426" width="9.28515625" style="92" customWidth="1"/>
    <col min="7427" max="7680" width="9.140625" style="92"/>
    <col min="7681" max="7681" width="9.28515625" style="92" bestFit="1" customWidth="1"/>
    <col min="7682" max="7682" width="9.28515625" style="92" customWidth="1"/>
    <col min="7683" max="7936" width="9.140625" style="92"/>
    <col min="7937" max="7937" width="9.28515625" style="92" bestFit="1" customWidth="1"/>
    <col min="7938" max="7938" width="9.28515625" style="92" customWidth="1"/>
    <col min="7939" max="8192" width="9.140625" style="92"/>
    <col min="8193" max="8193" width="9.28515625" style="92" bestFit="1" customWidth="1"/>
    <col min="8194" max="8194" width="9.28515625" style="92" customWidth="1"/>
    <col min="8195" max="8448" width="9.140625" style="92"/>
    <col min="8449" max="8449" width="9.28515625" style="92" bestFit="1" customWidth="1"/>
    <col min="8450" max="8450" width="9.28515625" style="92" customWidth="1"/>
    <col min="8451" max="8704" width="9.140625" style="92"/>
    <col min="8705" max="8705" width="9.28515625" style="92" bestFit="1" customWidth="1"/>
    <col min="8706" max="8706" width="9.28515625" style="92" customWidth="1"/>
    <col min="8707" max="8960" width="9.140625" style="92"/>
    <col min="8961" max="8961" width="9.28515625" style="92" bestFit="1" customWidth="1"/>
    <col min="8962" max="8962" width="9.28515625" style="92" customWidth="1"/>
    <col min="8963" max="9216" width="9.140625" style="92"/>
    <col min="9217" max="9217" width="9.28515625" style="92" bestFit="1" customWidth="1"/>
    <col min="9218" max="9218" width="9.28515625" style="92" customWidth="1"/>
    <col min="9219" max="9472" width="9.140625" style="92"/>
    <col min="9473" max="9473" width="9.28515625" style="92" bestFit="1" customWidth="1"/>
    <col min="9474" max="9474" width="9.28515625" style="92" customWidth="1"/>
    <col min="9475" max="9728" width="9.140625" style="92"/>
    <col min="9729" max="9729" width="9.28515625" style="92" bestFit="1" customWidth="1"/>
    <col min="9730" max="9730" width="9.28515625" style="92" customWidth="1"/>
    <col min="9731" max="9984" width="9.140625" style="92"/>
    <col min="9985" max="9985" width="9.28515625" style="92" bestFit="1" customWidth="1"/>
    <col min="9986" max="9986" width="9.28515625" style="92" customWidth="1"/>
    <col min="9987" max="10240" width="9.140625" style="92"/>
    <col min="10241" max="10241" width="9.28515625" style="92" bestFit="1" customWidth="1"/>
    <col min="10242" max="10242" width="9.28515625" style="92" customWidth="1"/>
    <col min="10243" max="10496" width="9.140625" style="92"/>
    <col min="10497" max="10497" width="9.28515625" style="92" bestFit="1" customWidth="1"/>
    <col min="10498" max="10498" width="9.28515625" style="92" customWidth="1"/>
    <col min="10499" max="10752" width="9.140625" style="92"/>
    <col min="10753" max="10753" width="9.28515625" style="92" bestFit="1" customWidth="1"/>
    <col min="10754" max="10754" width="9.28515625" style="92" customWidth="1"/>
    <col min="10755" max="11008" width="9.140625" style="92"/>
    <col min="11009" max="11009" width="9.28515625" style="92" bestFit="1" customWidth="1"/>
    <col min="11010" max="11010" width="9.28515625" style="92" customWidth="1"/>
    <col min="11011" max="11264" width="9.140625" style="92"/>
    <col min="11265" max="11265" width="9.28515625" style="92" bestFit="1" customWidth="1"/>
    <col min="11266" max="11266" width="9.28515625" style="92" customWidth="1"/>
    <col min="11267" max="11520" width="9.140625" style="92"/>
    <col min="11521" max="11521" width="9.28515625" style="92" bestFit="1" customWidth="1"/>
    <col min="11522" max="11522" width="9.28515625" style="92" customWidth="1"/>
    <col min="11523" max="11776" width="9.140625" style="92"/>
    <col min="11777" max="11777" width="9.28515625" style="92" bestFit="1" customWidth="1"/>
    <col min="11778" max="11778" width="9.28515625" style="92" customWidth="1"/>
    <col min="11779" max="12032" width="9.140625" style="92"/>
    <col min="12033" max="12033" width="9.28515625" style="92" bestFit="1" customWidth="1"/>
    <col min="12034" max="12034" width="9.28515625" style="92" customWidth="1"/>
    <col min="12035" max="12288" width="9.140625" style="92"/>
    <col min="12289" max="12289" width="9.28515625" style="92" bestFit="1" customWidth="1"/>
    <col min="12290" max="12290" width="9.28515625" style="92" customWidth="1"/>
    <col min="12291" max="12544" width="9.140625" style="92"/>
    <col min="12545" max="12545" width="9.28515625" style="92" bestFit="1" customWidth="1"/>
    <col min="12546" max="12546" width="9.28515625" style="92" customWidth="1"/>
    <col min="12547" max="12800" width="9.140625" style="92"/>
    <col min="12801" max="12801" width="9.28515625" style="92" bestFit="1" customWidth="1"/>
    <col min="12802" max="12802" width="9.28515625" style="92" customWidth="1"/>
    <col min="12803" max="13056" width="9.140625" style="92"/>
    <col min="13057" max="13057" width="9.28515625" style="92" bestFit="1" customWidth="1"/>
    <col min="13058" max="13058" width="9.28515625" style="92" customWidth="1"/>
    <col min="13059" max="13312" width="9.140625" style="92"/>
    <col min="13313" max="13313" width="9.28515625" style="92" bestFit="1" customWidth="1"/>
    <col min="13314" max="13314" width="9.28515625" style="92" customWidth="1"/>
    <col min="13315" max="13568" width="9.140625" style="92"/>
    <col min="13569" max="13569" width="9.28515625" style="92" bestFit="1" customWidth="1"/>
    <col min="13570" max="13570" width="9.28515625" style="92" customWidth="1"/>
    <col min="13571" max="13824" width="9.140625" style="92"/>
    <col min="13825" max="13825" width="9.28515625" style="92" bestFit="1" customWidth="1"/>
    <col min="13826" max="13826" width="9.28515625" style="92" customWidth="1"/>
    <col min="13827" max="14080" width="9.140625" style="92"/>
    <col min="14081" max="14081" width="9.28515625" style="92" bestFit="1" customWidth="1"/>
    <col min="14082" max="14082" width="9.28515625" style="92" customWidth="1"/>
    <col min="14083" max="14336" width="9.140625" style="92"/>
    <col min="14337" max="14337" width="9.28515625" style="92" bestFit="1" customWidth="1"/>
    <col min="14338" max="14338" width="9.28515625" style="92" customWidth="1"/>
    <col min="14339" max="14592" width="9.140625" style="92"/>
    <col min="14593" max="14593" width="9.28515625" style="92" bestFit="1" customWidth="1"/>
    <col min="14594" max="14594" width="9.28515625" style="92" customWidth="1"/>
    <col min="14595" max="14848" width="9.140625" style="92"/>
    <col min="14849" max="14849" width="9.28515625" style="92" bestFit="1" customWidth="1"/>
    <col min="14850" max="14850" width="9.28515625" style="92" customWidth="1"/>
    <col min="14851" max="15104" width="9.140625" style="92"/>
    <col min="15105" max="15105" width="9.28515625" style="92" bestFit="1" customWidth="1"/>
    <col min="15106" max="15106" width="9.28515625" style="92" customWidth="1"/>
    <col min="15107" max="15360" width="9.140625" style="92"/>
    <col min="15361" max="15361" width="9.28515625" style="92" bestFit="1" customWidth="1"/>
    <col min="15362" max="15362" width="9.28515625" style="92" customWidth="1"/>
    <col min="15363" max="15616" width="9.140625" style="92"/>
    <col min="15617" max="15617" width="9.28515625" style="92" bestFit="1" customWidth="1"/>
    <col min="15618" max="15618" width="9.28515625" style="92" customWidth="1"/>
    <col min="15619" max="15872" width="9.140625" style="92"/>
    <col min="15873" max="15873" width="9.28515625" style="92" bestFit="1" customWidth="1"/>
    <col min="15874" max="15874" width="9.28515625" style="92" customWidth="1"/>
    <col min="15875" max="16128" width="9.140625" style="92"/>
    <col min="16129" max="16129" width="9.28515625" style="92" bestFit="1" customWidth="1"/>
    <col min="16130" max="16130" width="9.28515625" style="92" customWidth="1"/>
    <col min="16131" max="16384" width="9.140625" style="92"/>
  </cols>
  <sheetData>
    <row r="1" spans="1:17" x14ac:dyDescent="0.2">
      <c r="A1" s="91" t="s">
        <v>7</v>
      </c>
      <c r="B1" s="92" t="s">
        <v>52</v>
      </c>
      <c r="C1" s="92" t="s">
        <v>53</v>
      </c>
      <c r="D1" s="93" t="s">
        <v>55</v>
      </c>
      <c r="E1" s="93" t="s">
        <v>54</v>
      </c>
      <c r="F1" s="93" t="s">
        <v>48</v>
      </c>
      <c r="H1" s="94" t="s">
        <v>56</v>
      </c>
      <c r="I1" s="94" t="s">
        <v>57</v>
      </c>
      <c r="J1" s="93" t="s">
        <v>55</v>
      </c>
      <c r="K1" s="93" t="s">
        <v>54</v>
      </c>
      <c r="L1" s="93" t="s">
        <v>48</v>
      </c>
      <c r="N1" s="94" t="s">
        <v>56</v>
      </c>
      <c r="O1" s="93" t="s">
        <v>55</v>
      </c>
      <c r="P1" s="93" t="s">
        <v>54</v>
      </c>
      <c r="Q1" s="93" t="s">
        <v>48</v>
      </c>
    </row>
    <row r="2" spans="1:17" x14ac:dyDescent="0.2">
      <c r="A2" s="95">
        <v>39113</v>
      </c>
      <c r="B2" s="92">
        <v>4</v>
      </c>
      <c r="C2" s="92">
        <v>1</v>
      </c>
      <c r="D2" s="93">
        <v>416</v>
      </c>
      <c r="E2" s="93">
        <v>328</v>
      </c>
      <c r="F2" s="93">
        <v>744</v>
      </c>
      <c r="H2" s="92">
        <v>2007</v>
      </c>
      <c r="I2" s="92">
        <v>1</v>
      </c>
      <c r="J2" s="93">
        <v>1232</v>
      </c>
      <c r="K2" s="93">
        <v>927</v>
      </c>
      <c r="L2" s="93">
        <v>2159</v>
      </c>
      <c r="N2" s="92">
        <v>2007</v>
      </c>
      <c r="O2" s="93">
        <v>4912</v>
      </c>
      <c r="P2" s="93">
        <v>3848</v>
      </c>
      <c r="Q2" s="93">
        <v>8760</v>
      </c>
    </row>
    <row r="3" spans="1:17" x14ac:dyDescent="0.2">
      <c r="A3" s="95">
        <v>39141</v>
      </c>
      <c r="B3" s="92">
        <v>4</v>
      </c>
      <c r="C3" s="92">
        <v>0</v>
      </c>
      <c r="D3" s="93">
        <v>384</v>
      </c>
      <c r="E3" s="93">
        <v>288</v>
      </c>
      <c r="F3" s="93">
        <v>672</v>
      </c>
      <c r="H3" s="92">
        <v>2007</v>
      </c>
      <c r="I3" s="92">
        <v>2</v>
      </c>
      <c r="J3" s="93">
        <v>1232</v>
      </c>
      <c r="K3" s="93">
        <v>952</v>
      </c>
      <c r="L3" s="93">
        <v>2184</v>
      </c>
      <c r="N3" s="92">
        <v>2008</v>
      </c>
      <c r="O3" s="93">
        <v>4928</v>
      </c>
      <c r="P3" s="93">
        <v>3856</v>
      </c>
      <c r="Q3" s="93">
        <v>8784</v>
      </c>
    </row>
    <row r="4" spans="1:17" x14ac:dyDescent="0.2">
      <c r="A4" s="95">
        <v>39172</v>
      </c>
      <c r="B4" s="92">
        <v>4</v>
      </c>
      <c r="C4" s="92">
        <v>0</v>
      </c>
      <c r="D4" s="93">
        <v>432</v>
      </c>
      <c r="E4" s="93">
        <v>311</v>
      </c>
      <c r="F4" s="93">
        <v>743</v>
      </c>
      <c r="H4" s="92">
        <v>2007</v>
      </c>
      <c r="I4" s="92">
        <v>3</v>
      </c>
      <c r="J4" s="93">
        <v>1216</v>
      </c>
      <c r="K4" s="93">
        <v>992</v>
      </c>
      <c r="L4" s="93">
        <v>2208</v>
      </c>
      <c r="N4" s="92">
        <v>2009</v>
      </c>
      <c r="O4" s="93">
        <v>4912</v>
      </c>
      <c r="P4" s="93">
        <v>3848</v>
      </c>
      <c r="Q4" s="93">
        <v>8760</v>
      </c>
    </row>
    <row r="5" spans="1:17" x14ac:dyDescent="0.2">
      <c r="A5" s="95">
        <v>39202</v>
      </c>
      <c r="B5" s="92">
        <v>5</v>
      </c>
      <c r="C5" s="92">
        <v>0</v>
      </c>
      <c r="D5" s="93">
        <v>400</v>
      </c>
      <c r="E5" s="93">
        <v>320</v>
      </c>
      <c r="F5" s="93">
        <v>720</v>
      </c>
      <c r="H5" s="92">
        <v>2007</v>
      </c>
      <c r="I5" s="92">
        <v>4</v>
      </c>
      <c r="J5" s="93">
        <v>1232</v>
      </c>
      <c r="K5" s="93">
        <v>977</v>
      </c>
      <c r="L5" s="93">
        <v>2209</v>
      </c>
      <c r="N5" s="92">
        <v>2010</v>
      </c>
      <c r="O5" s="93">
        <v>4912</v>
      </c>
      <c r="P5" s="93">
        <v>3848</v>
      </c>
      <c r="Q5" s="93">
        <v>8760</v>
      </c>
    </row>
    <row r="6" spans="1:17" x14ac:dyDescent="0.2">
      <c r="A6" s="95">
        <v>39233</v>
      </c>
      <c r="B6" s="92">
        <v>4</v>
      </c>
      <c r="C6" s="92">
        <v>1</v>
      </c>
      <c r="D6" s="93">
        <v>416</v>
      </c>
      <c r="E6" s="93">
        <v>328</v>
      </c>
      <c r="F6" s="93">
        <v>744</v>
      </c>
      <c r="H6" s="96">
        <v>2008</v>
      </c>
      <c r="I6" s="96">
        <v>1</v>
      </c>
      <c r="J6" s="97">
        <v>1232</v>
      </c>
      <c r="K6" s="97">
        <v>951</v>
      </c>
      <c r="L6" s="97">
        <v>2183</v>
      </c>
      <c r="N6" s="92">
        <v>2011</v>
      </c>
      <c r="O6" s="93">
        <v>4912</v>
      </c>
      <c r="P6" s="93">
        <v>3848</v>
      </c>
      <c r="Q6" s="93">
        <v>8760</v>
      </c>
    </row>
    <row r="7" spans="1:17" x14ac:dyDescent="0.2">
      <c r="A7" s="95">
        <v>39263</v>
      </c>
      <c r="B7" s="92">
        <v>4</v>
      </c>
      <c r="C7" s="92">
        <v>0</v>
      </c>
      <c r="D7" s="93">
        <v>416</v>
      </c>
      <c r="E7" s="93">
        <v>304</v>
      </c>
      <c r="F7" s="93">
        <v>720</v>
      </c>
      <c r="H7" s="96">
        <v>2008</v>
      </c>
      <c r="I7" s="96">
        <v>2</v>
      </c>
      <c r="J7" s="97">
        <v>1232</v>
      </c>
      <c r="K7" s="97">
        <v>952</v>
      </c>
      <c r="L7" s="97">
        <v>2184</v>
      </c>
      <c r="N7" s="92">
        <v>2012</v>
      </c>
      <c r="O7" s="93">
        <v>4912</v>
      </c>
      <c r="P7" s="93">
        <v>3872</v>
      </c>
      <c r="Q7" s="93">
        <v>8784</v>
      </c>
    </row>
    <row r="8" spans="1:17" x14ac:dyDescent="0.2">
      <c r="A8" s="95">
        <v>39294</v>
      </c>
      <c r="B8" s="92">
        <v>5</v>
      </c>
      <c r="C8" s="92">
        <v>1</v>
      </c>
      <c r="D8" s="93">
        <v>400</v>
      </c>
      <c r="E8" s="93">
        <v>344</v>
      </c>
      <c r="F8" s="93">
        <v>744</v>
      </c>
      <c r="H8" s="96">
        <v>2008</v>
      </c>
      <c r="I8" s="96">
        <v>3</v>
      </c>
      <c r="J8" s="97">
        <v>1232</v>
      </c>
      <c r="K8" s="97">
        <v>976</v>
      </c>
      <c r="L8" s="97">
        <v>2208</v>
      </c>
      <c r="N8" s="92">
        <v>2013</v>
      </c>
      <c r="O8" s="93">
        <v>4912</v>
      </c>
      <c r="P8" s="93">
        <v>3848</v>
      </c>
      <c r="Q8" s="93">
        <v>8760</v>
      </c>
    </row>
    <row r="9" spans="1:17" x14ac:dyDescent="0.2">
      <c r="A9" s="95">
        <v>39325</v>
      </c>
      <c r="B9" s="92">
        <v>4</v>
      </c>
      <c r="C9" s="92">
        <v>0</v>
      </c>
      <c r="D9" s="93">
        <v>432</v>
      </c>
      <c r="E9" s="93">
        <v>312</v>
      </c>
      <c r="F9" s="93">
        <v>744</v>
      </c>
      <c r="H9" s="96">
        <v>2008</v>
      </c>
      <c r="I9" s="96">
        <v>4</v>
      </c>
      <c r="J9" s="97">
        <v>1232</v>
      </c>
      <c r="K9" s="97">
        <v>977</v>
      </c>
      <c r="L9" s="97">
        <v>2209</v>
      </c>
      <c r="N9" s="92">
        <v>2014</v>
      </c>
      <c r="O9" s="93">
        <v>4912</v>
      </c>
      <c r="P9" s="93">
        <v>3848</v>
      </c>
      <c r="Q9" s="93">
        <v>8760</v>
      </c>
    </row>
    <row r="10" spans="1:17" x14ac:dyDescent="0.2">
      <c r="A10" s="95">
        <v>39355</v>
      </c>
      <c r="B10" s="92">
        <v>5</v>
      </c>
      <c r="C10" s="92">
        <v>1</v>
      </c>
      <c r="D10" s="93">
        <v>384</v>
      </c>
      <c r="E10" s="93">
        <v>336</v>
      </c>
      <c r="F10" s="93">
        <v>720</v>
      </c>
      <c r="H10" s="96">
        <v>2009</v>
      </c>
      <c r="I10" s="96">
        <v>1</v>
      </c>
      <c r="J10" s="97">
        <v>1216</v>
      </c>
      <c r="K10" s="97">
        <v>943</v>
      </c>
      <c r="L10" s="97">
        <v>2159</v>
      </c>
      <c r="N10" s="92">
        <v>2015</v>
      </c>
      <c r="O10" s="93">
        <v>4912</v>
      </c>
      <c r="P10" s="93">
        <v>3848</v>
      </c>
      <c r="Q10" s="93">
        <v>8760</v>
      </c>
    </row>
    <row r="11" spans="1:17" x14ac:dyDescent="0.2">
      <c r="A11" s="95">
        <v>39386</v>
      </c>
      <c r="B11" s="92">
        <v>4</v>
      </c>
      <c r="C11" s="92">
        <v>0</v>
      </c>
      <c r="D11" s="93">
        <v>432</v>
      </c>
      <c r="E11" s="93">
        <v>312</v>
      </c>
      <c r="F11" s="93">
        <v>744</v>
      </c>
      <c r="H11" s="96">
        <v>2009</v>
      </c>
      <c r="I11" s="96">
        <v>2</v>
      </c>
      <c r="J11" s="97">
        <v>1232</v>
      </c>
      <c r="K11" s="97">
        <v>952</v>
      </c>
      <c r="L11" s="97">
        <v>2184</v>
      </c>
      <c r="N11" s="92">
        <v>2016</v>
      </c>
      <c r="O11" s="93">
        <v>4928</v>
      </c>
      <c r="P11" s="93">
        <v>3856</v>
      </c>
      <c r="Q11" s="93">
        <v>8784</v>
      </c>
    </row>
    <row r="12" spans="1:17" x14ac:dyDescent="0.2">
      <c r="A12" s="95">
        <v>39416</v>
      </c>
      <c r="B12" s="92">
        <v>4</v>
      </c>
      <c r="C12" s="92">
        <v>1</v>
      </c>
      <c r="D12" s="93">
        <v>400</v>
      </c>
      <c r="E12" s="93">
        <v>321</v>
      </c>
      <c r="F12" s="93">
        <v>721</v>
      </c>
      <c r="H12" s="96">
        <v>2009</v>
      </c>
      <c r="I12" s="96">
        <v>3</v>
      </c>
      <c r="J12" s="97">
        <v>1232</v>
      </c>
      <c r="K12" s="97">
        <v>976</v>
      </c>
      <c r="L12" s="97">
        <v>2208</v>
      </c>
      <c r="N12" s="92">
        <v>2017</v>
      </c>
      <c r="O12" s="93">
        <v>4896</v>
      </c>
      <c r="P12" s="93">
        <v>3864</v>
      </c>
      <c r="Q12" s="93">
        <v>8760</v>
      </c>
    </row>
    <row r="13" spans="1:17" x14ac:dyDescent="0.2">
      <c r="A13" s="95">
        <v>39447</v>
      </c>
      <c r="B13" s="92">
        <v>5</v>
      </c>
      <c r="C13" s="92">
        <v>1</v>
      </c>
      <c r="D13" s="93">
        <v>400</v>
      </c>
      <c r="E13" s="93">
        <v>344</v>
      </c>
      <c r="F13" s="93">
        <v>744</v>
      </c>
      <c r="H13" s="96">
        <v>2009</v>
      </c>
      <c r="I13" s="96">
        <v>4</v>
      </c>
      <c r="J13" s="97">
        <v>1232</v>
      </c>
      <c r="K13" s="97">
        <v>977</v>
      </c>
      <c r="L13" s="97">
        <v>2209</v>
      </c>
      <c r="N13" s="92">
        <v>2018</v>
      </c>
      <c r="O13" s="93">
        <v>4912</v>
      </c>
      <c r="P13" s="93">
        <v>3848</v>
      </c>
      <c r="Q13" s="93">
        <v>8760</v>
      </c>
    </row>
    <row r="14" spans="1:17" x14ac:dyDescent="0.2">
      <c r="A14" s="95">
        <v>39478</v>
      </c>
      <c r="B14" s="92">
        <v>4</v>
      </c>
      <c r="C14" s="92">
        <v>1</v>
      </c>
      <c r="D14" s="93">
        <v>416</v>
      </c>
      <c r="E14" s="93">
        <v>328</v>
      </c>
      <c r="F14" s="93">
        <v>744</v>
      </c>
      <c r="H14" s="96">
        <v>2010</v>
      </c>
      <c r="I14" s="96">
        <v>1</v>
      </c>
      <c r="J14" s="97">
        <v>1216</v>
      </c>
      <c r="K14" s="97">
        <v>943</v>
      </c>
      <c r="L14" s="97">
        <v>2159</v>
      </c>
      <c r="N14" s="92">
        <v>2019</v>
      </c>
      <c r="O14" s="93">
        <v>4912</v>
      </c>
      <c r="P14" s="93">
        <v>3848</v>
      </c>
      <c r="Q14" s="93">
        <v>8760</v>
      </c>
    </row>
    <row r="15" spans="1:17" x14ac:dyDescent="0.2">
      <c r="A15" s="95">
        <v>39507</v>
      </c>
      <c r="B15" s="92">
        <v>4</v>
      </c>
      <c r="C15" s="92">
        <v>0</v>
      </c>
      <c r="D15" s="93">
        <v>400</v>
      </c>
      <c r="E15" s="93">
        <v>296</v>
      </c>
      <c r="F15" s="93">
        <v>696</v>
      </c>
      <c r="H15" s="96">
        <v>2010</v>
      </c>
      <c r="I15" s="96">
        <v>2</v>
      </c>
      <c r="J15" s="97">
        <v>1232</v>
      </c>
      <c r="K15" s="97">
        <v>952</v>
      </c>
      <c r="L15" s="97">
        <v>2184</v>
      </c>
      <c r="N15" s="92">
        <v>2020</v>
      </c>
      <c r="O15" s="93">
        <v>4928</v>
      </c>
      <c r="P15" s="93">
        <v>3856</v>
      </c>
      <c r="Q15" s="93">
        <v>8784</v>
      </c>
    </row>
    <row r="16" spans="1:17" x14ac:dyDescent="0.2">
      <c r="A16" s="95">
        <v>39538</v>
      </c>
      <c r="B16" s="92">
        <v>5</v>
      </c>
      <c r="C16" s="92">
        <v>0</v>
      </c>
      <c r="D16" s="93">
        <v>416</v>
      </c>
      <c r="E16" s="93">
        <v>327</v>
      </c>
      <c r="F16" s="93">
        <v>743</v>
      </c>
      <c r="H16" s="96">
        <v>2010</v>
      </c>
      <c r="I16" s="96">
        <v>3</v>
      </c>
      <c r="J16" s="97">
        <v>1232</v>
      </c>
      <c r="K16" s="97">
        <v>976</v>
      </c>
      <c r="L16" s="97">
        <v>2208</v>
      </c>
      <c r="N16" s="92">
        <v>2021</v>
      </c>
      <c r="O16" s="93">
        <v>4912</v>
      </c>
      <c r="P16" s="93">
        <v>3848</v>
      </c>
      <c r="Q16" s="93">
        <v>8760</v>
      </c>
    </row>
    <row r="17" spans="1:17" x14ac:dyDescent="0.2">
      <c r="A17" s="95">
        <v>39568</v>
      </c>
      <c r="B17" s="92">
        <v>4</v>
      </c>
      <c r="C17" s="92">
        <v>0</v>
      </c>
      <c r="D17" s="93">
        <v>416</v>
      </c>
      <c r="E17" s="93">
        <v>304</v>
      </c>
      <c r="F17" s="93">
        <v>720</v>
      </c>
      <c r="H17" s="96">
        <v>2010</v>
      </c>
      <c r="I17" s="96">
        <v>4</v>
      </c>
      <c r="J17" s="97">
        <v>1232</v>
      </c>
      <c r="K17" s="97">
        <v>977</v>
      </c>
      <c r="L17" s="97">
        <v>2209</v>
      </c>
      <c r="N17" s="92">
        <v>2022</v>
      </c>
      <c r="O17" s="93">
        <v>4912</v>
      </c>
      <c r="P17" s="93">
        <v>3848</v>
      </c>
      <c r="Q17" s="93">
        <v>8760</v>
      </c>
    </row>
    <row r="18" spans="1:17" x14ac:dyDescent="0.2">
      <c r="A18" s="95">
        <v>39599</v>
      </c>
      <c r="B18" s="92">
        <v>4</v>
      </c>
      <c r="C18" s="92">
        <v>1</v>
      </c>
      <c r="D18" s="93">
        <v>416</v>
      </c>
      <c r="E18" s="93">
        <v>328</v>
      </c>
      <c r="F18" s="93">
        <v>744</v>
      </c>
      <c r="H18" s="96">
        <v>2011</v>
      </c>
      <c r="I18" s="96">
        <v>1</v>
      </c>
      <c r="J18" s="97">
        <v>1216</v>
      </c>
      <c r="K18" s="97">
        <v>943</v>
      </c>
      <c r="L18" s="97">
        <v>2159</v>
      </c>
      <c r="N18" s="92">
        <v>2023</v>
      </c>
      <c r="O18" s="93">
        <v>4896</v>
      </c>
      <c r="P18" s="93">
        <v>3864</v>
      </c>
      <c r="Q18" s="93">
        <v>8760</v>
      </c>
    </row>
    <row r="19" spans="1:17" x14ac:dyDescent="0.2">
      <c r="A19" s="95">
        <v>39629</v>
      </c>
      <c r="B19" s="92">
        <v>5</v>
      </c>
      <c r="C19" s="92">
        <v>0</v>
      </c>
      <c r="D19" s="93">
        <v>400</v>
      </c>
      <c r="E19" s="93">
        <v>320</v>
      </c>
      <c r="F19" s="93">
        <v>720</v>
      </c>
      <c r="H19" s="96">
        <v>2011</v>
      </c>
      <c r="I19" s="96">
        <v>2</v>
      </c>
      <c r="J19" s="97">
        <v>1232</v>
      </c>
      <c r="K19" s="97">
        <v>952</v>
      </c>
      <c r="L19" s="97">
        <v>2184</v>
      </c>
      <c r="N19" s="92">
        <v>2024</v>
      </c>
      <c r="O19" s="93">
        <v>4928</v>
      </c>
      <c r="P19" s="93">
        <v>3856</v>
      </c>
      <c r="Q19" s="93">
        <v>8784</v>
      </c>
    </row>
    <row r="20" spans="1:17" x14ac:dyDescent="0.2">
      <c r="A20" s="95">
        <v>39660</v>
      </c>
      <c r="B20" s="92">
        <v>4</v>
      </c>
      <c r="C20" s="92">
        <v>1</v>
      </c>
      <c r="D20" s="93">
        <v>416</v>
      </c>
      <c r="E20" s="93">
        <v>328</v>
      </c>
      <c r="F20" s="93">
        <v>744</v>
      </c>
      <c r="H20" s="96">
        <v>2011</v>
      </c>
      <c r="I20" s="96">
        <v>3</v>
      </c>
      <c r="J20" s="97">
        <v>1232</v>
      </c>
      <c r="K20" s="97">
        <v>976</v>
      </c>
      <c r="L20" s="97">
        <v>2208</v>
      </c>
      <c r="N20" s="92">
        <v>2025</v>
      </c>
      <c r="O20" s="93">
        <v>4912</v>
      </c>
      <c r="P20" s="93">
        <v>3848</v>
      </c>
      <c r="Q20" s="93">
        <v>8760</v>
      </c>
    </row>
    <row r="21" spans="1:17" x14ac:dyDescent="0.2">
      <c r="A21" s="95">
        <v>39691</v>
      </c>
      <c r="B21" s="92">
        <v>5</v>
      </c>
      <c r="C21" s="92">
        <v>0</v>
      </c>
      <c r="D21" s="93">
        <v>416</v>
      </c>
      <c r="E21" s="93">
        <v>328</v>
      </c>
      <c r="F21" s="93">
        <v>744</v>
      </c>
      <c r="H21" s="96">
        <v>2011</v>
      </c>
      <c r="I21" s="96">
        <v>4</v>
      </c>
      <c r="J21" s="97">
        <v>1232</v>
      </c>
      <c r="K21" s="97">
        <v>977</v>
      </c>
      <c r="L21" s="97">
        <v>2209</v>
      </c>
      <c r="N21" s="92">
        <v>2026</v>
      </c>
      <c r="O21" s="93">
        <v>4912</v>
      </c>
      <c r="P21" s="93">
        <v>3848</v>
      </c>
      <c r="Q21" s="93">
        <v>8760</v>
      </c>
    </row>
    <row r="22" spans="1:17" x14ac:dyDescent="0.2">
      <c r="A22" s="95">
        <v>39721</v>
      </c>
      <c r="B22" s="92">
        <v>4</v>
      </c>
      <c r="C22" s="92">
        <v>1</v>
      </c>
      <c r="D22" s="93">
        <v>400</v>
      </c>
      <c r="E22" s="93">
        <v>320</v>
      </c>
      <c r="F22" s="93">
        <v>720</v>
      </c>
      <c r="H22" s="96">
        <v>2012</v>
      </c>
      <c r="I22" s="96">
        <v>1</v>
      </c>
      <c r="J22" s="97">
        <v>1232</v>
      </c>
      <c r="K22" s="97">
        <v>951</v>
      </c>
      <c r="L22" s="97">
        <v>2183</v>
      </c>
      <c r="N22" s="92">
        <v>2027</v>
      </c>
      <c r="O22" s="93">
        <v>4912</v>
      </c>
      <c r="P22" s="93">
        <v>3848</v>
      </c>
      <c r="Q22" s="93">
        <v>8760</v>
      </c>
    </row>
    <row r="23" spans="1:17" x14ac:dyDescent="0.2">
      <c r="A23" s="95">
        <v>39752</v>
      </c>
      <c r="B23" s="92">
        <v>4</v>
      </c>
      <c r="C23" s="92">
        <v>0</v>
      </c>
      <c r="D23" s="93">
        <v>432</v>
      </c>
      <c r="E23" s="93">
        <v>312</v>
      </c>
      <c r="F23" s="93">
        <v>744</v>
      </c>
      <c r="H23" s="96">
        <v>2012</v>
      </c>
      <c r="I23" s="96">
        <v>2</v>
      </c>
      <c r="J23" s="97">
        <v>1232</v>
      </c>
      <c r="K23" s="97">
        <v>952</v>
      </c>
      <c r="L23" s="97">
        <v>2184</v>
      </c>
      <c r="N23" s="92">
        <v>2028</v>
      </c>
      <c r="O23" s="93">
        <v>4912</v>
      </c>
      <c r="P23" s="93">
        <v>3872</v>
      </c>
      <c r="Q23" s="93">
        <v>8784</v>
      </c>
    </row>
    <row r="24" spans="1:17" x14ac:dyDescent="0.2">
      <c r="A24" s="95">
        <v>39782</v>
      </c>
      <c r="B24" s="92">
        <v>5</v>
      </c>
      <c r="C24" s="92">
        <v>1</v>
      </c>
      <c r="D24" s="93">
        <v>384</v>
      </c>
      <c r="E24" s="93">
        <v>337</v>
      </c>
      <c r="F24" s="93">
        <v>721</v>
      </c>
      <c r="H24" s="96">
        <v>2012</v>
      </c>
      <c r="I24" s="96">
        <v>3</v>
      </c>
      <c r="J24" s="97">
        <v>1216</v>
      </c>
      <c r="K24" s="97">
        <v>992</v>
      </c>
      <c r="L24" s="97">
        <v>2208</v>
      </c>
      <c r="N24" s="92">
        <v>2029</v>
      </c>
      <c r="O24" s="93">
        <v>4912</v>
      </c>
      <c r="P24" s="93">
        <v>3848</v>
      </c>
      <c r="Q24" s="93">
        <v>8760</v>
      </c>
    </row>
    <row r="25" spans="1:17" x14ac:dyDescent="0.2">
      <c r="A25" s="95">
        <v>39813</v>
      </c>
      <c r="B25" s="92">
        <v>4</v>
      </c>
      <c r="C25" s="92">
        <v>1</v>
      </c>
      <c r="D25" s="93">
        <v>416</v>
      </c>
      <c r="E25" s="93">
        <v>328</v>
      </c>
      <c r="F25" s="93">
        <v>744</v>
      </c>
      <c r="H25" s="96">
        <v>2012</v>
      </c>
      <c r="I25" s="96">
        <v>4</v>
      </c>
      <c r="J25" s="97">
        <v>1232</v>
      </c>
      <c r="K25" s="97">
        <v>977</v>
      </c>
      <c r="L25" s="97">
        <v>2209</v>
      </c>
      <c r="N25" s="92">
        <v>2030</v>
      </c>
      <c r="O25" s="93">
        <v>4912</v>
      </c>
      <c r="P25" s="93">
        <v>3848</v>
      </c>
      <c r="Q25" s="93">
        <v>8760</v>
      </c>
    </row>
    <row r="26" spans="1:17" x14ac:dyDescent="0.2">
      <c r="A26" s="95">
        <v>39844</v>
      </c>
      <c r="B26" s="92">
        <v>4</v>
      </c>
      <c r="C26" s="92">
        <v>1</v>
      </c>
      <c r="D26" s="93">
        <v>416</v>
      </c>
      <c r="E26" s="93">
        <v>328</v>
      </c>
      <c r="F26" s="93">
        <v>744</v>
      </c>
      <c r="H26" s="96">
        <v>2013</v>
      </c>
      <c r="I26" s="96">
        <v>1</v>
      </c>
      <c r="J26" s="97">
        <v>1216</v>
      </c>
      <c r="K26" s="97">
        <v>943</v>
      </c>
      <c r="L26" s="97">
        <v>2159</v>
      </c>
    </row>
    <row r="27" spans="1:17" x14ac:dyDescent="0.2">
      <c r="A27" s="95">
        <v>39872</v>
      </c>
      <c r="B27" s="92">
        <v>4</v>
      </c>
      <c r="C27" s="92">
        <v>0</v>
      </c>
      <c r="D27" s="93">
        <v>384</v>
      </c>
      <c r="E27" s="93">
        <v>288</v>
      </c>
      <c r="F27" s="93">
        <v>672</v>
      </c>
      <c r="H27" s="96">
        <v>2013</v>
      </c>
      <c r="I27" s="96">
        <v>2</v>
      </c>
      <c r="J27" s="97">
        <v>1232</v>
      </c>
      <c r="K27" s="97">
        <v>952</v>
      </c>
      <c r="L27" s="97">
        <v>2184</v>
      </c>
    </row>
    <row r="28" spans="1:17" x14ac:dyDescent="0.2">
      <c r="A28" s="95">
        <v>39903</v>
      </c>
      <c r="B28" s="92">
        <v>5</v>
      </c>
      <c r="C28" s="92">
        <v>0</v>
      </c>
      <c r="D28" s="93">
        <v>416</v>
      </c>
      <c r="E28" s="93">
        <v>327</v>
      </c>
      <c r="F28" s="93">
        <v>743</v>
      </c>
      <c r="H28" s="96">
        <v>2013</v>
      </c>
      <c r="I28" s="96">
        <v>3</v>
      </c>
      <c r="J28" s="97">
        <v>1232</v>
      </c>
      <c r="K28" s="97">
        <v>976</v>
      </c>
      <c r="L28" s="97">
        <v>2208</v>
      </c>
    </row>
    <row r="29" spans="1:17" x14ac:dyDescent="0.2">
      <c r="A29" s="95">
        <v>39933</v>
      </c>
      <c r="B29" s="92">
        <v>4</v>
      </c>
      <c r="C29" s="92">
        <v>0</v>
      </c>
      <c r="D29" s="93">
        <v>416</v>
      </c>
      <c r="E29" s="93">
        <v>304</v>
      </c>
      <c r="F29" s="93">
        <v>720</v>
      </c>
      <c r="H29" s="96">
        <v>2013</v>
      </c>
      <c r="I29" s="96">
        <v>4</v>
      </c>
      <c r="J29" s="97">
        <v>1232</v>
      </c>
      <c r="K29" s="97">
        <v>977</v>
      </c>
      <c r="L29" s="97">
        <v>2209</v>
      </c>
    </row>
    <row r="30" spans="1:17" x14ac:dyDescent="0.2">
      <c r="A30" s="95">
        <v>39964</v>
      </c>
      <c r="B30" s="92">
        <v>5</v>
      </c>
      <c r="C30" s="92">
        <v>1</v>
      </c>
      <c r="D30" s="93">
        <v>400</v>
      </c>
      <c r="E30" s="93">
        <v>344</v>
      </c>
      <c r="F30" s="93">
        <v>744</v>
      </c>
      <c r="H30" s="96">
        <v>2014</v>
      </c>
      <c r="I30" s="96">
        <v>1</v>
      </c>
      <c r="J30" s="97">
        <v>1216</v>
      </c>
      <c r="K30" s="97">
        <v>943</v>
      </c>
      <c r="L30" s="97">
        <v>2159</v>
      </c>
    </row>
    <row r="31" spans="1:17" x14ac:dyDescent="0.2">
      <c r="A31" s="95">
        <v>39994</v>
      </c>
      <c r="B31" s="92">
        <v>4</v>
      </c>
      <c r="C31" s="92">
        <v>0</v>
      </c>
      <c r="D31" s="93">
        <v>416</v>
      </c>
      <c r="E31" s="93">
        <v>304</v>
      </c>
      <c r="F31" s="93">
        <v>720</v>
      </c>
      <c r="H31" s="96">
        <v>2014</v>
      </c>
      <c r="I31" s="96">
        <v>2</v>
      </c>
      <c r="J31" s="97">
        <v>1232</v>
      </c>
      <c r="K31" s="97">
        <v>952</v>
      </c>
      <c r="L31" s="97">
        <v>2184</v>
      </c>
    </row>
    <row r="32" spans="1:17" x14ac:dyDescent="0.2">
      <c r="A32" s="95">
        <v>40025</v>
      </c>
      <c r="B32" s="92">
        <v>4</v>
      </c>
      <c r="C32" s="92">
        <v>1</v>
      </c>
      <c r="D32" s="93">
        <v>416</v>
      </c>
      <c r="E32" s="93">
        <v>328</v>
      </c>
      <c r="F32" s="93">
        <v>744</v>
      </c>
      <c r="H32" s="96">
        <v>2014</v>
      </c>
      <c r="I32" s="96">
        <v>3</v>
      </c>
      <c r="J32" s="97">
        <v>1232</v>
      </c>
      <c r="K32" s="97">
        <v>976</v>
      </c>
      <c r="L32" s="97">
        <v>2208</v>
      </c>
    </row>
    <row r="33" spans="1:12" x14ac:dyDescent="0.2">
      <c r="A33" s="95">
        <v>40056</v>
      </c>
      <c r="B33" s="92">
        <v>5</v>
      </c>
      <c r="C33" s="92">
        <v>0</v>
      </c>
      <c r="D33" s="93">
        <v>416</v>
      </c>
      <c r="E33" s="93">
        <v>328</v>
      </c>
      <c r="F33" s="93">
        <v>744</v>
      </c>
      <c r="H33" s="96">
        <v>2014</v>
      </c>
      <c r="I33" s="96">
        <v>4</v>
      </c>
      <c r="J33" s="97">
        <v>1232</v>
      </c>
      <c r="K33" s="97">
        <v>977</v>
      </c>
      <c r="L33" s="97">
        <v>2209</v>
      </c>
    </row>
    <row r="34" spans="1:12" x14ac:dyDescent="0.2">
      <c r="A34" s="95">
        <v>40086</v>
      </c>
      <c r="B34" s="92">
        <v>4</v>
      </c>
      <c r="C34" s="92">
        <v>1</v>
      </c>
      <c r="D34" s="93">
        <v>400</v>
      </c>
      <c r="E34" s="93">
        <v>320</v>
      </c>
      <c r="F34" s="93">
        <v>720</v>
      </c>
      <c r="H34" s="96">
        <v>2015</v>
      </c>
      <c r="I34" s="96">
        <v>1</v>
      </c>
      <c r="J34" s="97">
        <v>1216</v>
      </c>
      <c r="K34" s="97">
        <v>943</v>
      </c>
      <c r="L34" s="97">
        <v>2159</v>
      </c>
    </row>
    <row r="35" spans="1:12" x14ac:dyDescent="0.2">
      <c r="A35" s="95">
        <v>40117</v>
      </c>
      <c r="B35" s="92">
        <v>4</v>
      </c>
      <c r="C35" s="92">
        <v>0</v>
      </c>
      <c r="D35" s="93">
        <v>432</v>
      </c>
      <c r="E35" s="93">
        <v>312</v>
      </c>
      <c r="F35" s="93">
        <v>744</v>
      </c>
      <c r="H35" s="96">
        <v>2015</v>
      </c>
      <c r="I35" s="96">
        <v>2</v>
      </c>
      <c r="J35" s="97">
        <v>1232</v>
      </c>
      <c r="K35" s="97">
        <v>952</v>
      </c>
      <c r="L35" s="97">
        <v>2184</v>
      </c>
    </row>
    <row r="36" spans="1:12" x14ac:dyDescent="0.2">
      <c r="A36" s="95">
        <v>40147</v>
      </c>
      <c r="B36" s="92">
        <v>5</v>
      </c>
      <c r="C36" s="92">
        <v>1</v>
      </c>
      <c r="D36" s="93">
        <v>384</v>
      </c>
      <c r="E36" s="93">
        <v>337</v>
      </c>
      <c r="F36" s="93">
        <v>721</v>
      </c>
      <c r="H36" s="96">
        <v>2015</v>
      </c>
      <c r="I36" s="96">
        <v>3</v>
      </c>
      <c r="J36" s="97">
        <v>1232</v>
      </c>
      <c r="K36" s="97">
        <v>976</v>
      </c>
      <c r="L36" s="97">
        <v>2208</v>
      </c>
    </row>
    <row r="37" spans="1:12" x14ac:dyDescent="0.2">
      <c r="A37" s="95">
        <v>40178</v>
      </c>
      <c r="B37" s="92">
        <v>4</v>
      </c>
      <c r="C37" s="92">
        <v>1</v>
      </c>
      <c r="D37" s="93">
        <v>416</v>
      </c>
      <c r="E37" s="93">
        <v>328</v>
      </c>
      <c r="F37" s="93">
        <v>744</v>
      </c>
      <c r="H37" s="96">
        <v>2015</v>
      </c>
      <c r="I37" s="96">
        <v>4</v>
      </c>
      <c r="J37" s="97">
        <v>1232</v>
      </c>
      <c r="K37" s="97">
        <v>977</v>
      </c>
      <c r="L37" s="97">
        <v>2209</v>
      </c>
    </row>
    <row r="38" spans="1:12" x14ac:dyDescent="0.2">
      <c r="A38" s="95">
        <v>40209</v>
      </c>
      <c r="B38" s="92">
        <v>5</v>
      </c>
      <c r="C38" s="92">
        <v>1</v>
      </c>
      <c r="D38" s="93">
        <v>400</v>
      </c>
      <c r="E38" s="93">
        <v>344</v>
      </c>
      <c r="F38" s="93">
        <v>744</v>
      </c>
      <c r="H38" s="96">
        <v>2016</v>
      </c>
      <c r="I38" s="96">
        <v>1</v>
      </c>
      <c r="J38" s="97">
        <v>1232</v>
      </c>
      <c r="K38" s="97">
        <v>951</v>
      </c>
      <c r="L38" s="97">
        <v>2183</v>
      </c>
    </row>
    <row r="39" spans="1:12" x14ac:dyDescent="0.2">
      <c r="A39" s="95">
        <v>40237</v>
      </c>
      <c r="B39" s="92">
        <v>4</v>
      </c>
      <c r="C39" s="92">
        <v>0</v>
      </c>
      <c r="D39" s="93">
        <v>384</v>
      </c>
      <c r="E39" s="93">
        <v>288</v>
      </c>
      <c r="F39" s="93">
        <v>672</v>
      </c>
      <c r="H39" s="96">
        <v>2016</v>
      </c>
      <c r="I39" s="96">
        <v>2</v>
      </c>
      <c r="J39" s="97">
        <v>1232</v>
      </c>
      <c r="K39" s="97">
        <v>952</v>
      </c>
      <c r="L39" s="97">
        <v>2184</v>
      </c>
    </row>
    <row r="40" spans="1:12" x14ac:dyDescent="0.2">
      <c r="A40" s="95">
        <v>40268</v>
      </c>
      <c r="B40" s="92">
        <v>4</v>
      </c>
      <c r="C40" s="92">
        <v>0</v>
      </c>
      <c r="D40" s="93">
        <v>432</v>
      </c>
      <c r="E40" s="93">
        <v>311</v>
      </c>
      <c r="F40" s="93">
        <v>743</v>
      </c>
      <c r="H40" s="96">
        <v>2016</v>
      </c>
      <c r="I40" s="96">
        <v>3</v>
      </c>
      <c r="J40" s="97">
        <v>1232</v>
      </c>
      <c r="K40" s="97">
        <v>976</v>
      </c>
      <c r="L40" s="97">
        <v>2208</v>
      </c>
    </row>
    <row r="41" spans="1:12" x14ac:dyDescent="0.2">
      <c r="A41" s="95">
        <v>40298</v>
      </c>
      <c r="B41" s="92">
        <v>4</v>
      </c>
      <c r="C41" s="92">
        <v>0</v>
      </c>
      <c r="D41" s="93">
        <v>416</v>
      </c>
      <c r="E41" s="93">
        <v>304</v>
      </c>
      <c r="F41" s="93">
        <v>720</v>
      </c>
      <c r="H41" s="96">
        <v>2016</v>
      </c>
      <c r="I41" s="96">
        <v>4</v>
      </c>
      <c r="J41" s="97">
        <v>1232</v>
      </c>
      <c r="K41" s="97">
        <v>977</v>
      </c>
      <c r="L41" s="97">
        <v>2209</v>
      </c>
    </row>
    <row r="42" spans="1:12" x14ac:dyDescent="0.2">
      <c r="A42" s="95">
        <v>40329</v>
      </c>
      <c r="B42" s="92">
        <v>5</v>
      </c>
      <c r="C42" s="92">
        <v>1</v>
      </c>
      <c r="D42" s="93">
        <v>400</v>
      </c>
      <c r="E42" s="93">
        <v>344</v>
      </c>
      <c r="F42" s="93">
        <v>744</v>
      </c>
      <c r="H42" s="96">
        <v>2017</v>
      </c>
      <c r="I42" s="96">
        <v>1</v>
      </c>
      <c r="J42" s="97">
        <v>1216</v>
      </c>
      <c r="K42" s="97">
        <v>943</v>
      </c>
      <c r="L42" s="97">
        <v>2159</v>
      </c>
    </row>
    <row r="43" spans="1:12" x14ac:dyDescent="0.2">
      <c r="A43" s="95">
        <v>40359</v>
      </c>
      <c r="B43" s="92">
        <v>4</v>
      </c>
      <c r="C43" s="92">
        <v>0</v>
      </c>
      <c r="D43" s="93">
        <v>416</v>
      </c>
      <c r="E43" s="93">
        <v>304</v>
      </c>
      <c r="F43" s="93">
        <v>720</v>
      </c>
      <c r="H43" s="96">
        <v>2017</v>
      </c>
      <c r="I43" s="96">
        <v>2</v>
      </c>
      <c r="J43" s="97">
        <v>1232</v>
      </c>
      <c r="K43" s="97">
        <v>952</v>
      </c>
      <c r="L43" s="97">
        <v>2184</v>
      </c>
    </row>
    <row r="44" spans="1:12" x14ac:dyDescent="0.2">
      <c r="A44" s="95">
        <v>40390</v>
      </c>
      <c r="B44" s="92">
        <v>4</v>
      </c>
      <c r="C44" s="92">
        <v>1</v>
      </c>
      <c r="D44" s="93">
        <v>416</v>
      </c>
      <c r="E44" s="93">
        <v>328</v>
      </c>
      <c r="F44" s="93">
        <v>744</v>
      </c>
      <c r="H44" s="96">
        <v>2017</v>
      </c>
      <c r="I44" s="96">
        <v>3</v>
      </c>
      <c r="J44" s="97">
        <v>1232</v>
      </c>
      <c r="K44" s="97">
        <v>976</v>
      </c>
      <c r="L44" s="97">
        <v>2208</v>
      </c>
    </row>
    <row r="45" spans="1:12" x14ac:dyDescent="0.2">
      <c r="A45" s="95">
        <v>40421</v>
      </c>
      <c r="B45" s="92">
        <v>5</v>
      </c>
      <c r="C45" s="92">
        <v>0</v>
      </c>
      <c r="D45" s="93">
        <v>416</v>
      </c>
      <c r="E45" s="93">
        <v>328</v>
      </c>
      <c r="F45" s="93">
        <v>744</v>
      </c>
      <c r="H45" s="96">
        <v>2017</v>
      </c>
      <c r="I45" s="96">
        <v>4</v>
      </c>
      <c r="J45" s="97">
        <v>1216</v>
      </c>
      <c r="K45" s="97">
        <v>993</v>
      </c>
      <c r="L45" s="97">
        <v>2209</v>
      </c>
    </row>
    <row r="46" spans="1:12" x14ac:dyDescent="0.2">
      <c r="A46" s="95">
        <v>40451</v>
      </c>
      <c r="B46" s="92">
        <v>4</v>
      </c>
      <c r="C46" s="92">
        <v>1</v>
      </c>
      <c r="D46" s="93">
        <v>400</v>
      </c>
      <c r="E46" s="93">
        <v>320</v>
      </c>
      <c r="F46" s="93">
        <v>720</v>
      </c>
      <c r="H46" s="96">
        <v>2018</v>
      </c>
      <c r="I46" s="96">
        <v>1</v>
      </c>
      <c r="J46" s="97">
        <v>1232</v>
      </c>
      <c r="K46" s="97">
        <v>927</v>
      </c>
      <c r="L46" s="97">
        <v>2159</v>
      </c>
    </row>
    <row r="47" spans="1:12" x14ac:dyDescent="0.2">
      <c r="A47" s="95">
        <v>40482</v>
      </c>
      <c r="B47" s="92">
        <v>5</v>
      </c>
      <c r="C47" s="92">
        <v>0</v>
      </c>
      <c r="D47" s="93">
        <v>416</v>
      </c>
      <c r="E47" s="93">
        <v>328</v>
      </c>
      <c r="F47" s="93">
        <v>744</v>
      </c>
      <c r="H47" s="96">
        <v>2018</v>
      </c>
      <c r="I47" s="96">
        <v>2</v>
      </c>
      <c r="J47" s="97">
        <v>1232</v>
      </c>
      <c r="K47" s="97">
        <v>952</v>
      </c>
      <c r="L47" s="97">
        <v>2184</v>
      </c>
    </row>
    <row r="48" spans="1:12" x14ac:dyDescent="0.2">
      <c r="A48" s="95">
        <v>40512</v>
      </c>
      <c r="B48" s="92">
        <v>4</v>
      </c>
      <c r="C48" s="92">
        <v>1</v>
      </c>
      <c r="D48" s="93">
        <v>400</v>
      </c>
      <c r="E48" s="93">
        <v>321</v>
      </c>
      <c r="F48" s="93">
        <v>721</v>
      </c>
      <c r="H48" s="96">
        <v>2018</v>
      </c>
      <c r="I48" s="96">
        <v>3</v>
      </c>
      <c r="J48" s="97">
        <v>1216</v>
      </c>
      <c r="K48" s="97">
        <v>992</v>
      </c>
      <c r="L48" s="97">
        <v>2208</v>
      </c>
    </row>
    <row r="49" spans="1:12" x14ac:dyDescent="0.2">
      <c r="A49" s="95">
        <v>40543</v>
      </c>
      <c r="B49" s="92">
        <v>4</v>
      </c>
      <c r="C49" s="92">
        <v>1</v>
      </c>
      <c r="D49" s="93">
        <v>416</v>
      </c>
      <c r="E49" s="93">
        <v>328</v>
      </c>
      <c r="F49" s="93">
        <v>744</v>
      </c>
      <c r="H49" s="96">
        <v>2018</v>
      </c>
      <c r="I49" s="96">
        <v>4</v>
      </c>
      <c r="J49" s="97">
        <v>1232</v>
      </c>
      <c r="K49" s="97">
        <v>977</v>
      </c>
      <c r="L49" s="97">
        <v>2209</v>
      </c>
    </row>
    <row r="50" spans="1:12" x14ac:dyDescent="0.2">
      <c r="A50" s="95">
        <v>40574</v>
      </c>
      <c r="B50" s="92">
        <v>5</v>
      </c>
      <c r="C50" s="92">
        <v>1</v>
      </c>
      <c r="D50" s="93">
        <v>400</v>
      </c>
      <c r="E50" s="93">
        <v>344</v>
      </c>
      <c r="F50" s="93">
        <v>744</v>
      </c>
      <c r="H50" s="96">
        <v>2019</v>
      </c>
      <c r="I50" s="96">
        <v>1</v>
      </c>
      <c r="J50" s="97">
        <v>1216</v>
      </c>
      <c r="K50" s="97">
        <v>943</v>
      </c>
      <c r="L50" s="97">
        <v>2159</v>
      </c>
    </row>
    <row r="51" spans="1:12" x14ac:dyDescent="0.2">
      <c r="A51" s="95">
        <v>40602</v>
      </c>
      <c r="B51" s="92">
        <v>4</v>
      </c>
      <c r="C51" s="92">
        <v>0</v>
      </c>
      <c r="D51" s="93">
        <v>384</v>
      </c>
      <c r="E51" s="93">
        <v>288</v>
      </c>
      <c r="F51" s="93">
        <v>672</v>
      </c>
      <c r="H51" s="96">
        <v>2019</v>
      </c>
      <c r="I51" s="96">
        <v>2</v>
      </c>
      <c r="J51" s="97">
        <v>1232</v>
      </c>
      <c r="K51" s="97">
        <v>952</v>
      </c>
      <c r="L51" s="97">
        <v>2184</v>
      </c>
    </row>
    <row r="52" spans="1:12" x14ac:dyDescent="0.2">
      <c r="A52" s="95">
        <v>40633</v>
      </c>
      <c r="B52" s="92">
        <v>4</v>
      </c>
      <c r="C52" s="92">
        <v>0</v>
      </c>
      <c r="D52" s="93">
        <v>432</v>
      </c>
      <c r="E52" s="93">
        <v>311</v>
      </c>
      <c r="F52" s="93">
        <v>743</v>
      </c>
      <c r="H52" s="96">
        <v>2019</v>
      </c>
      <c r="I52" s="96">
        <v>3</v>
      </c>
      <c r="J52" s="97">
        <v>1232</v>
      </c>
      <c r="K52" s="97">
        <v>976</v>
      </c>
      <c r="L52" s="97">
        <v>2208</v>
      </c>
    </row>
    <row r="53" spans="1:12" x14ac:dyDescent="0.2">
      <c r="A53" s="95">
        <v>40663</v>
      </c>
      <c r="B53" s="92">
        <v>4</v>
      </c>
      <c r="C53" s="92">
        <v>0</v>
      </c>
      <c r="D53" s="93">
        <v>416</v>
      </c>
      <c r="E53" s="93">
        <v>304</v>
      </c>
      <c r="F53" s="93">
        <v>720</v>
      </c>
      <c r="H53" s="96">
        <v>2019</v>
      </c>
      <c r="I53" s="96">
        <v>4</v>
      </c>
      <c r="J53" s="97">
        <v>1232</v>
      </c>
      <c r="K53" s="97">
        <v>977</v>
      </c>
      <c r="L53" s="97">
        <v>2209</v>
      </c>
    </row>
    <row r="54" spans="1:12" x14ac:dyDescent="0.2">
      <c r="A54" s="95">
        <v>40694</v>
      </c>
      <c r="B54" s="92">
        <v>5</v>
      </c>
      <c r="C54" s="92">
        <v>1</v>
      </c>
      <c r="D54" s="93">
        <v>400</v>
      </c>
      <c r="E54" s="93">
        <v>344</v>
      </c>
      <c r="F54" s="93">
        <v>744</v>
      </c>
      <c r="H54" s="96">
        <v>2020</v>
      </c>
      <c r="I54" s="96">
        <v>1</v>
      </c>
      <c r="J54" s="97">
        <v>1232</v>
      </c>
      <c r="K54" s="97">
        <v>951</v>
      </c>
      <c r="L54" s="97">
        <v>2183</v>
      </c>
    </row>
    <row r="55" spans="1:12" x14ac:dyDescent="0.2">
      <c r="A55" s="95">
        <v>40724</v>
      </c>
      <c r="B55" s="92">
        <v>4</v>
      </c>
      <c r="C55" s="92">
        <v>0</v>
      </c>
      <c r="D55" s="93">
        <v>416</v>
      </c>
      <c r="E55" s="93">
        <v>304</v>
      </c>
      <c r="F55" s="93">
        <v>720</v>
      </c>
      <c r="H55" s="96">
        <v>2020</v>
      </c>
      <c r="I55" s="96">
        <v>2</v>
      </c>
      <c r="J55" s="97">
        <v>1232</v>
      </c>
      <c r="K55" s="97">
        <v>952</v>
      </c>
      <c r="L55" s="97">
        <v>2184</v>
      </c>
    </row>
    <row r="56" spans="1:12" x14ac:dyDescent="0.2">
      <c r="A56" s="95">
        <v>40755</v>
      </c>
      <c r="B56" s="92">
        <v>5</v>
      </c>
      <c r="C56" s="92">
        <v>1</v>
      </c>
      <c r="D56" s="93">
        <v>400</v>
      </c>
      <c r="E56" s="93">
        <v>344</v>
      </c>
      <c r="F56" s="93">
        <v>744</v>
      </c>
      <c r="H56" s="96">
        <v>2020</v>
      </c>
      <c r="I56" s="96">
        <v>3</v>
      </c>
      <c r="J56" s="97">
        <v>1232</v>
      </c>
      <c r="K56" s="97">
        <v>976</v>
      </c>
      <c r="L56" s="97">
        <v>2208</v>
      </c>
    </row>
    <row r="57" spans="1:12" x14ac:dyDescent="0.2">
      <c r="A57" s="95">
        <v>40786</v>
      </c>
      <c r="B57" s="92">
        <v>4</v>
      </c>
      <c r="C57" s="92">
        <v>0</v>
      </c>
      <c r="D57" s="93">
        <v>432</v>
      </c>
      <c r="E57" s="93">
        <v>312</v>
      </c>
      <c r="F57" s="93">
        <v>744</v>
      </c>
      <c r="H57" s="96">
        <v>2020</v>
      </c>
      <c r="I57" s="96">
        <v>4</v>
      </c>
      <c r="J57" s="97">
        <v>1232</v>
      </c>
      <c r="K57" s="97">
        <v>977</v>
      </c>
      <c r="L57" s="97">
        <v>2209</v>
      </c>
    </row>
    <row r="58" spans="1:12" x14ac:dyDescent="0.2">
      <c r="A58" s="95">
        <v>40816</v>
      </c>
      <c r="B58" s="92">
        <v>4</v>
      </c>
      <c r="C58" s="92">
        <v>1</v>
      </c>
      <c r="D58" s="93">
        <v>400</v>
      </c>
      <c r="E58" s="93">
        <v>320</v>
      </c>
      <c r="F58" s="93">
        <v>720</v>
      </c>
      <c r="H58" s="96">
        <v>2021</v>
      </c>
      <c r="I58" s="96">
        <v>1</v>
      </c>
      <c r="J58" s="97">
        <v>1216</v>
      </c>
      <c r="K58" s="97">
        <v>943</v>
      </c>
      <c r="L58" s="97">
        <v>2159</v>
      </c>
    </row>
    <row r="59" spans="1:12" x14ac:dyDescent="0.2">
      <c r="A59" s="95">
        <v>40847</v>
      </c>
      <c r="B59" s="92">
        <v>5</v>
      </c>
      <c r="C59" s="92">
        <v>0</v>
      </c>
      <c r="D59" s="93">
        <v>416</v>
      </c>
      <c r="E59" s="93">
        <v>328</v>
      </c>
      <c r="F59" s="93">
        <v>744</v>
      </c>
      <c r="H59" s="96">
        <v>2021</v>
      </c>
      <c r="I59" s="96">
        <v>2</v>
      </c>
      <c r="J59" s="97">
        <v>1232</v>
      </c>
      <c r="K59" s="97">
        <v>952</v>
      </c>
      <c r="L59" s="97">
        <v>2184</v>
      </c>
    </row>
    <row r="60" spans="1:12" x14ac:dyDescent="0.2">
      <c r="A60" s="95">
        <v>40877</v>
      </c>
      <c r="B60" s="92">
        <v>4</v>
      </c>
      <c r="C60" s="92">
        <v>1</v>
      </c>
      <c r="D60" s="93">
        <v>400</v>
      </c>
      <c r="E60" s="93">
        <v>321</v>
      </c>
      <c r="F60" s="93">
        <v>721</v>
      </c>
      <c r="H60" s="96">
        <v>2021</v>
      </c>
      <c r="I60" s="96">
        <v>3</v>
      </c>
      <c r="J60" s="97">
        <v>1232</v>
      </c>
      <c r="K60" s="97">
        <v>976</v>
      </c>
      <c r="L60" s="97">
        <v>2208</v>
      </c>
    </row>
    <row r="61" spans="1:12" x14ac:dyDescent="0.2">
      <c r="A61" s="95">
        <v>40908</v>
      </c>
      <c r="B61" s="92">
        <v>4</v>
      </c>
      <c r="C61" s="92">
        <v>1</v>
      </c>
      <c r="D61" s="93">
        <v>416</v>
      </c>
      <c r="E61" s="93">
        <v>328</v>
      </c>
      <c r="F61" s="93">
        <v>744</v>
      </c>
      <c r="H61" s="96">
        <v>2021</v>
      </c>
      <c r="I61" s="96">
        <v>4</v>
      </c>
      <c r="J61" s="97">
        <v>1232</v>
      </c>
      <c r="K61" s="97">
        <v>977</v>
      </c>
      <c r="L61" s="97">
        <v>2209</v>
      </c>
    </row>
    <row r="62" spans="1:12" x14ac:dyDescent="0.2">
      <c r="A62" s="95">
        <v>40939</v>
      </c>
      <c r="B62" s="92">
        <v>5</v>
      </c>
      <c r="C62" s="92">
        <v>1</v>
      </c>
      <c r="D62" s="93">
        <v>400</v>
      </c>
      <c r="E62" s="93">
        <v>344</v>
      </c>
      <c r="F62" s="93">
        <v>744</v>
      </c>
      <c r="H62" s="96">
        <v>2022</v>
      </c>
      <c r="I62" s="96">
        <v>1</v>
      </c>
      <c r="J62" s="97">
        <v>1216</v>
      </c>
      <c r="K62" s="97">
        <v>943</v>
      </c>
      <c r="L62" s="97">
        <v>2159</v>
      </c>
    </row>
    <row r="63" spans="1:12" x14ac:dyDescent="0.2">
      <c r="A63" s="95">
        <v>40968</v>
      </c>
      <c r="B63" s="92">
        <v>4</v>
      </c>
      <c r="C63" s="92">
        <v>0</v>
      </c>
      <c r="D63" s="93">
        <v>400</v>
      </c>
      <c r="E63" s="93">
        <v>296</v>
      </c>
      <c r="F63" s="93">
        <v>696</v>
      </c>
      <c r="H63" s="96">
        <v>2022</v>
      </c>
      <c r="I63" s="96">
        <v>2</v>
      </c>
      <c r="J63" s="97">
        <v>1232</v>
      </c>
      <c r="K63" s="97">
        <v>952</v>
      </c>
      <c r="L63" s="97">
        <v>2184</v>
      </c>
    </row>
    <row r="64" spans="1:12" x14ac:dyDescent="0.2">
      <c r="A64" s="95">
        <v>40999</v>
      </c>
      <c r="B64" s="92">
        <v>4</v>
      </c>
      <c r="C64" s="92">
        <v>0</v>
      </c>
      <c r="D64" s="93">
        <v>432</v>
      </c>
      <c r="E64" s="93">
        <v>311</v>
      </c>
      <c r="F64" s="93">
        <v>743</v>
      </c>
      <c r="H64" s="96">
        <v>2022</v>
      </c>
      <c r="I64" s="96">
        <v>3</v>
      </c>
      <c r="J64" s="97">
        <v>1232</v>
      </c>
      <c r="K64" s="97">
        <v>976</v>
      </c>
      <c r="L64" s="97">
        <v>2208</v>
      </c>
    </row>
    <row r="65" spans="1:12" x14ac:dyDescent="0.2">
      <c r="A65" s="95">
        <v>41029</v>
      </c>
      <c r="B65" s="92">
        <v>5</v>
      </c>
      <c r="C65" s="92">
        <v>0</v>
      </c>
      <c r="D65" s="93">
        <v>400</v>
      </c>
      <c r="E65" s="93">
        <v>320</v>
      </c>
      <c r="F65" s="93">
        <v>720</v>
      </c>
      <c r="H65" s="96">
        <v>2022</v>
      </c>
      <c r="I65" s="96">
        <v>4</v>
      </c>
      <c r="J65" s="97">
        <v>1232</v>
      </c>
      <c r="K65" s="97">
        <v>977</v>
      </c>
      <c r="L65" s="97">
        <v>2209</v>
      </c>
    </row>
    <row r="66" spans="1:12" x14ac:dyDescent="0.2">
      <c r="A66" s="95">
        <v>41060</v>
      </c>
      <c r="B66" s="92">
        <v>4</v>
      </c>
      <c r="C66" s="92">
        <v>1</v>
      </c>
      <c r="D66" s="93">
        <v>416</v>
      </c>
      <c r="E66" s="93">
        <v>328</v>
      </c>
      <c r="F66" s="93">
        <v>744</v>
      </c>
      <c r="H66" s="96">
        <v>2023</v>
      </c>
      <c r="I66" s="96">
        <v>1</v>
      </c>
      <c r="J66" s="97">
        <v>1216</v>
      </c>
      <c r="K66" s="97">
        <v>943</v>
      </c>
      <c r="L66" s="97">
        <v>2159</v>
      </c>
    </row>
    <row r="67" spans="1:12" x14ac:dyDescent="0.2">
      <c r="A67" s="95">
        <v>41090</v>
      </c>
      <c r="B67" s="92">
        <v>4</v>
      </c>
      <c r="C67" s="92">
        <v>0</v>
      </c>
      <c r="D67" s="93">
        <v>416</v>
      </c>
      <c r="E67" s="93">
        <v>304</v>
      </c>
      <c r="F67" s="93">
        <v>720</v>
      </c>
      <c r="H67" s="96">
        <v>2023</v>
      </c>
      <c r="I67" s="96">
        <v>2</v>
      </c>
      <c r="J67" s="97">
        <v>1232</v>
      </c>
      <c r="K67" s="97">
        <v>952</v>
      </c>
      <c r="L67" s="97">
        <v>2184</v>
      </c>
    </row>
    <row r="68" spans="1:12" x14ac:dyDescent="0.2">
      <c r="A68" s="95">
        <v>41121</v>
      </c>
      <c r="B68" s="92">
        <v>5</v>
      </c>
      <c r="C68" s="92">
        <v>1</v>
      </c>
      <c r="D68" s="93">
        <v>400</v>
      </c>
      <c r="E68" s="93">
        <v>344</v>
      </c>
      <c r="F68" s="93">
        <v>744</v>
      </c>
      <c r="H68" s="96">
        <v>2023</v>
      </c>
      <c r="I68" s="96">
        <v>3</v>
      </c>
      <c r="J68" s="97">
        <v>1232</v>
      </c>
      <c r="K68" s="97">
        <v>976</v>
      </c>
      <c r="L68" s="97">
        <v>2208</v>
      </c>
    </row>
    <row r="69" spans="1:12" x14ac:dyDescent="0.2">
      <c r="A69" s="95">
        <v>41152</v>
      </c>
      <c r="B69" s="92">
        <v>4</v>
      </c>
      <c r="C69" s="92">
        <v>0</v>
      </c>
      <c r="D69" s="93">
        <v>432</v>
      </c>
      <c r="E69" s="93">
        <v>312</v>
      </c>
      <c r="F69" s="93">
        <v>744</v>
      </c>
      <c r="H69" s="96">
        <v>2023</v>
      </c>
      <c r="I69" s="96">
        <v>4</v>
      </c>
      <c r="J69" s="97">
        <v>1216</v>
      </c>
      <c r="K69" s="97">
        <v>993</v>
      </c>
      <c r="L69" s="97">
        <v>2209</v>
      </c>
    </row>
    <row r="70" spans="1:12" x14ac:dyDescent="0.2">
      <c r="A70" s="95">
        <v>41182</v>
      </c>
      <c r="B70" s="92">
        <v>5</v>
      </c>
      <c r="C70" s="92">
        <v>1</v>
      </c>
      <c r="D70" s="93">
        <v>384</v>
      </c>
      <c r="E70" s="93">
        <v>336</v>
      </c>
      <c r="F70" s="93">
        <v>720</v>
      </c>
      <c r="H70" s="96">
        <v>2024</v>
      </c>
      <c r="I70" s="96">
        <v>1</v>
      </c>
      <c r="J70" s="97">
        <v>1232</v>
      </c>
      <c r="K70" s="97">
        <v>951</v>
      </c>
      <c r="L70" s="97">
        <v>2183</v>
      </c>
    </row>
    <row r="71" spans="1:12" x14ac:dyDescent="0.2">
      <c r="A71" s="95">
        <v>41213</v>
      </c>
      <c r="B71" s="92">
        <v>4</v>
      </c>
      <c r="C71" s="92">
        <v>0</v>
      </c>
      <c r="D71" s="93">
        <v>432</v>
      </c>
      <c r="E71" s="93">
        <v>312</v>
      </c>
      <c r="F71" s="93">
        <v>744</v>
      </c>
      <c r="H71" s="96">
        <v>2024</v>
      </c>
      <c r="I71" s="96">
        <v>2</v>
      </c>
      <c r="J71" s="97">
        <v>1232</v>
      </c>
      <c r="K71" s="97">
        <v>952</v>
      </c>
      <c r="L71" s="97">
        <v>2184</v>
      </c>
    </row>
    <row r="72" spans="1:12" x14ac:dyDescent="0.2">
      <c r="A72" s="95">
        <v>41243</v>
      </c>
      <c r="B72" s="92">
        <v>4</v>
      </c>
      <c r="C72" s="92">
        <v>1</v>
      </c>
      <c r="D72" s="93">
        <v>400</v>
      </c>
      <c r="E72" s="93">
        <v>321</v>
      </c>
      <c r="F72" s="93">
        <v>721</v>
      </c>
      <c r="H72" s="96">
        <v>2024</v>
      </c>
      <c r="I72" s="96">
        <v>3</v>
      </c>
      <c r="J72" s="97">
        <v>1232</v>
      </c>
      <c r="K72" s="97">
        <v>976</v>
      </c>
      <c r="L72" s="97">
        <v>2208</v>
      </c>
    </row>
    <row r="73" spans="1:12" x14ac:dyDescent="0.2">
      <c r="A73" s="95">
        <v>41274</v>
      </c>
      <c r="B73" s="92">
        <v>5</v>
      </c>
      <c r="C73" s="92">
        <v>1</v>
      </c>
      <c r="D73" s="93">
        <v>400</v>
      </c>
      <c r="E73" s="93">
        <v>344</v>
      </c>
      <c r="F73" s="93">
        <v>744</v>
      </c>
      <c r="H73" s="96">
        <v>2024</v>
      </c>
      <c r="I73" s="96">
        <v>4</v>
      </c>
      <c r="J73" s="97">
        <v>1232</v>
      </c>
      <c r="K73" s="97">
        <v>977</v>
      </c>
      <c r="L73" s="97">
        <v>2209</v>
      </c>
    </row>
    <row r="74" spans="1:12" x14ac:dyDescent="0.2">
      <c r="A74" s="95">
        <v>41305</v>
      </c>
      <c r="B74" s="92">
        <v>4</v>
      </c>
      <c r="C74" s="92">
        <v>1</v>
      </c>
      <c r="D74" s="93">
        <v>416</v>
      </c>
      <c r="E74" s="93">
        <v>328</v>
      </c>
      <c r="F74" s="93">
        <v>744</v>
      </c>
      <c r="H74" s="96">
        <v>2025</v>
      </c>
      <c r="I74" s="96">
        <v>1</v>
      </c>
      <c r="J74" s="97">
        <v>1216</v>
      </c>
      <c r="K74" s="97">
        <v>943</v>
      </c>
      <c r="L74" s="97">
        <v>2159</v>
      </c>
    </row>
    <row r="75" spans="1:12" x14ac:dyDescent="0.2">
      <c r="A75" s="95">
        <v>41333</v>
      </c>
      <c r="B75" s="92">
        <v>4</v>
      </c>
      <c r="C75" s="92">
        <v>0</v>
      </c>
      <c r="D75" s="93">
        <v>384</v>
      </c>
      <c r="E75" s="93">
        <v>288</v>
      </c>
      <c r="F75" s="93">
        <v>672</v>
      </c>
      <c r="H75" s="96">
        <v>2025</v>
      </c>
      <c r="I75" s="96">
        <v>2</v>
      </c>
      <c r="J75" s="97">
        <v>1232</v>
      </c>
      <c r="K75" s="97">
        <v>952</v>
      </c>
      <c r="L75" s="97">
        <v>2184</v>
      </c>
    </row>
    <row r="76" spans="1:12" x14ac:dyDescent="0.2">
      <c r="A76" s="95">
        <v>41364</v>
      </c>
      <c r="B76" s="92">
        <v>5</v>
      </c>
      <c r="C76" s="92">
        <v>0</v>
      </c>
      <c r="D76" s="93">
        <v>416</v>
      </c>
      <c r="E76" s="93">
        <v>327</v>
      </c>
      <c r="F76" s="93">
        <v>743</v>
      </c>
      <c r="H76" s="96">
        <v>2025</v>
      </c>
      <c r="I76" s="96">
        <v>3</v>
      </c>
      <c r="J76" s="97">
        <v>1232</v>
      </c>
      <c r="K76" s="97">
        <v>976</v>
      </c>
      <c r="L76" s="97">
        <v>2208</v>
      </c>
    </row>
    <row r="77" spans="1:12" x14ac:dyDescent="0.2">
      <c r="A77" s="95">
        <v>41394</v>
      </c>
      <c r="B77" s="92">
        <v>4</v>
      </c>
      <c r="C77" s="92">
        <v>0</v>
      </c>
      <c r="D77" s="93">
        <v>416</v>
      </c>
      <c r="E77" s="93">
        <v>304</v>
      </c>
      <c r="F77" s="93">
        <v>720</v>
      </c>
      <c r="H77" s="96">
        <v>2025</v>
      </c>
      <c r="I77" s="96">
        <v>4</v>
      </c>
      <c r="J77" s="97">
        <v>1232</v>
      </c>
      <c r="K77" s="97">
        <v>977</v>
      </c>
      <c r="L77" s="97">
        <v>2209</v>
      </c>
    </row>
    <row r="78" spans="1:12" x14ac:dyDescent="0.2">
      <c r="A78" s="95">
        <v>41425</v>
      </c>
      <c r="B78" s="92">
        <v>4</v>
      </c>
      <c r="C78" s="92">
        <v>1</v>
      </c>
      <c r="D78" s="93">
        <v>416</v>
      </c>
      <c r="E78" s="93">
        <v>328</v>
      </c>
      <c r="F78" s="93">
        <v>744</v>
      </c>
      <c r="H78" s="96">
        <v>2026</v>
      </c>
      <c r="I78" s="96">
        <v>1</v>
      </c>
      <c r="J78" s="97">
        <v>1216</v>
      </c>
      <c r="K78" s="97">
        <v>943</v>
      </c>
      <c r="L78" s="97">
        <v>2159</v>
      </c>
    </row>
    <row r="79" spans="1:12" x14ac:dyDescent="0.2">
      <c r="A79" s="95">
        <v>41455</v>
      </c>
      <c r="B79" s="92">
        <v>5</v>
      </c>
      <c r="C79" s="92">
        <v>0</v>
      </c>
      <c r="D79" s="93">
        <v>400</v>
      </c>
      <c r="E79" s="93">
        <v>320</v>
      </c>
      <c r="F79" s="93">
        <v>720</v>
      </c>
      <c r="H79" s="96">
        <v>2026</v>
      </c>
      <c r="I79" s="96">
        <v>2</v>
      </c>
      <c r="J79" s="97">
        <v>1232</v>
      </c>
      <c r="K79" s="97">
        <v>952</v>
      </c>
      <c r="L79" s="97">
        <v>2184</v>
      </c>
    </row>
    <row r="80" spans="1:12" x14ac:dyDescent="0.2">
      <c r="A80" s="95">
        <v>41486</v>
      </c>
      <c r="B80" s="92">
        <v>4</v>
      </c>
      <c r="C80" s="92">
        <v>1</v>
      </c>
      <c r="D80" s="93">
        <v>416</v>
      </c>
      <c r="E80" s="93">
        <v>328</v>
      </c>
      <c r="F80" s="93">
        <v>744</v>
      </c>
      <c r="H80" s="96">
        <v>2026</v>
      </c>
      <c r="I80" s="96">
        <v>3</v>
      </c>
      <c r="J80" s="97">
        <v>1232</v>
      </c>
      <c r="K80" s="97">
        <v>976</v>
      </c>
      <c r="L80" s="97">
        <v>2208</v>
      </c>
    </row>
    <row r="81" spans="1:12" x14ac:dyDescent="0.2">
      <c r="A81" s="95">
        <v>41517</v>
      </c>
      <c r="B81" s="92">
        <v>4</v>
      </c>
      <c r="C81" s="92">
        <v>0</v>
      </c>
      <c r="D81" s="93">
        <v>432</v>
      </c>
      <c r="E81" s="93">
        <v>312</v>
      </c>
      <c r="F81" s="93">
        <v>744</v>
      </c>
      <c r="H81" s="96">
        <v>2026</v>
      </c>
      <c r="I81" s="96">
        <v>4</v>
      </c>
      <c r="J81" s="97">
        <v>1232</v>
      </c>
      <c r="K81" s="97">
        <v>977</v>
      </c>
      <c r="L81" s="97">
        <v>2209</v>
      </c>
    </row>
    <row r="82" spans="1:12" x14ac:dyDescent="0.2">
      <c r="A82" s="95">
        <v>41547</v>
      </c>
      <c r="B82" s="92">
        <v>5</v>
      </c>
      <c r="C82" s="92">
        <v>1</v>
      </c>
      <c r="D82" s="93">
        <v>384</v>
      </c>
      <c r="E82" s="93">
        <v>336</v>
      </c>
      <c r="F82" s="93">
        <v>720</v>
      </c>
      <c r="H82" s="96">
        <v>2027</v>
      </c>
      <c r="I82" s="96">
        <v>1</v>
      </c>
      <c r="J82" s="97">
        <v>1216</v>
      </c>
      <c r="K82" s="97">
        <v>943</v>
      </c>
      <c r="L82" s="97">
        <v>2159</v>
      </c>
    </row>
    <row r="83" spans="1:12" x14ac:dyDescent="0.2">
      <c r="A83" s="95">
        <v>41578</v>
      </c>
      <c r="B83" s="92">
        <v>4</v>
      </c>
      <c r="C83" s="92">
        <v>0</v>
      </c>
      <c r="D83" s="93">
        <v>432</v>
      </c>
      <c r="E83" s="93">
        <v>312</v>
      </c>
      <c r="F83" s="93">
        <v>744</v>
      </c>
      <c r="H83" s="96">
        <v>2027</v>
      </c>
      <c r="I83" s="96">
        <v>2</v>
      </c>
      <c r="J83" s="97">
        <v>1232</v>
      </c>
      <c r="K83" s="97">
        <v>952</v>
      </c>
      <c r="L83" s="97">
        <v>2184</v>
      </c>
    </row>
    <row r="84" spans="1:12" x14ac:dyDescent="0.2">
      <c r="A84" s="95">
        <v>41608</v>
      </c>
      <c r="B84" s="92">
        <v>4</v>
      </c>
      <c r="C84" s="92">
        <v>1</v>
      </c>
      <c r="D84" s="93">
        <v>400</v>
      </c>
      <c r="E84" s="93">
        <v>321</v>
      </c>
      <c r="F84" s="93">
        <v>721</v>
      </c>
      <c r="H84" s="96">
        <v>2027</v>
      </c>
      <c r="I84" s="96">
        <v>3</v>
      </c>
      <c r="J84" s="97">
        <v>1232</v>
      </c>
      <c r="K84" s="97">
        <v>976</v>
      </c>
      <c r="L84" s="97">
        <v>2208</v>
      </c>
    </row>
    <row r="85" spans="1:12" x14ac:dyDescent="0.2">
      <c r="A85" s="95">
        <v>41639</v>
      </c>
      <c r="B85" s="92">
        <v>5</v>
      </c>
      <c r="C85" s="92">
        <v>1</v>
      </c>
      <c r="D85" s="93">
        <v>400</v>
      </c>
      <c r="E85" s="93">
        <v>344</v>
      </c>
      <c r="F85" s="93">
        <v>744</v>
      </c>
      <c r="H85" s="96">
        <v>2027</v>
      </c>
      <c r="I85" s="96">
        <v>4</v>
      </c>
      <c r="J85" s="97">
        <v>1232</v>
      </c>
      <c r="K85" s="97">
        <v>977</v>
      </c>
      <c r="L85" s="97">
        <v>2209</v>
      </c>
    </row>
    <row r="86" spans="1:12" x14ac:dyDescent="0.2">
      <c r="A86" s="95">
        <v>41670</v>
      </c>
      <c r="B86" s="92">
        <v>4</v>
      </c>
      <c r="C86" s="92">
        <v>1</v>
      </c>
      <c r="D86" s="93">
        <v>416</v>
      </c>
      <c r="E86" s="93">
        <v>328</v>
      </c>
      <c r="F86" s="93">
        <v>744</v>
      </c>
      <c r="H86" s="96">
        <v>2028</v>
      </c>
      <c r="I86" s="96">
        <v>1</v>
      </c>
      <c r="J86" s="97">
        <v>1232</v>
      </c>
      <c r="K86" s="97">
        <v>951</v>
      </c>
      <c r="L86" s="97">
        <v>2183</v>
      </c>
    </row>
    <row r="87" spans="1:12" x14ac:dyDescent="0.2">
      <c r="A87" s="95">
        <v>41698</v>
      </c>
      <c r="B87" s="92">
        <v>4</v>
      </c>
      <c r="C87" s="92">
        <v>0</v>
      </c>
      <c r="D87" s="93">
        <v>384</v>
      </c>
      <c r="E87" s="93">
        <v>288</v>
      </c>
      <c r="F87" s="93">
        <v>672</v>
      </c>
      <c r="H87" s="96">
        <v>2028</v>
      </c>
      <c r="I87" s="96">
        <v>2</v>
      </c>
      <c r="J87" s="97">
        <v>1232</v>
      </c>
      <c r="K87" s="97">
        <v>952</v>
      </c>
      <c r="L87" s="97">
        <v>2184</v>
      </c>
    </row>
    <row r="88" spans="1:12" x14ac:dyDescent="0.2">
      <c r="A88" s="95">
        <v>41729</v>
      </c>
      <c r="B88" s="92">
        <v>5</v>
      </c>
      <c r="C88" s="92">
        <v>0</v>
      </c>
      <c r="D88" s="93">
        <v>416</v>
      </c>
      <c r="E88" s="93">
        <v>327</v>
      </c>
      <c r="F88" s="93">
        <v>743</v>
      </c>
      <c r="H88" s="96">
        <v>2028</v>
      </c>
      <c r="I88" s="96">
        <v>3</v>
      </c>
      <c r="J88" s="97">
        <v>1232</v>
      </c>
      <c r="K88" s="97">
        <v>976</v>
      </c>
      <c r="L88" s="97">
        <v>2208</v>
      </c>
    </row>
    <row r="89" spans="1:12" x14ac:dyDescent="0.2">
      <c r="A89" s="95">
        <v>41759</v>
      </c>
      <c r="B89" s="92">
        <v>4</v>
      </c>
      <c r="C89" s="92">
        <v>0</v>
      </c>
      <c r="D89" s="93">
        <v>416</v>
      </c>
      <c r="E89" s="93">
        <v>304</v>
      </c>
      <c r="F89" s="93">
        <v>720</v>
      </c>
      <c r="H89" s="96">
        <v>2028</v>
      </c>
      <c r="I89" s="96">
        <v>4</v>
      </c>
      <c r="J89" s="97">
        <v>1216</v>
      </c>
      <c r="K89" s="97">
        <v>993</v>
      </c>
      <c r="L89" s="97">
        <v>2209</v>
      </c>
    </row>
    <row r="90" spans="1:12" x14ac:dyDescent="0.2">
      <c r="A90" s="95">
        <v>41790</v>
      </c>
      <c r="B90" s="92">
        <v>4</v>
      </c>
      <c r="C90" s="92">
        <v>1</v>
      </c>
      <c r="D90" s="93">
        <v>416</v>
      </c>
      <c r="E90" s="93">
        <v>328</v>
      </c>
      <c r="F90" s="93">
        <v>744</v>
      </c>
      <c r="H90" s="96">
        <v>2029</v>
      </c>
      <c r="I90" s="96">
        <v>1</v>
      </c>
      <c r="J90" s="97">
        <v>1232</v>
      </c>
      <c r="K90" s="97">
        <v>927</v>
      </c>
      <c r="L90" s="97">
        <v>2159</v>
      </c>
    </row>
    <row r="91" spans="1:12" x14ac:dyDescent="0.2">
      <c r="A91" s="95">
        <v>41820</v>
      </c>
      <c r="B91" s="92">
        <v>5</v>
      </c>
      <c r="C91" s="92">
        <v>0</v>
      </c>
      <c r="D91" s="93">
        <v>400</v>
      </c>
      <c r="E91" s="93">
        <v>320</v>
      </c>
      <c r="F91" s="93">
        <v>720</v>
      </c>
      <c r="H91" s="96">
        <v>2029</v>
      </c>
      <c r="I91" s="96">
        <v>2</v>
      </c>
      <c r="J91" s="97">
        <v>1232</v>
      </c>
      <c r="K91" s="97">
        <v>952</v>
      </c>
      <c r="L91" s="97">
        <v>2184</v>
      </c>
    </row>
    <row r="92" spans="1:12" x14ac:dyDescent="0.2">
      <c r="A92" s="95">
        <v>41851</v>
      </c>
      <c r="B92" s="92">
        <v>4</v>
      </c>
      <c r="C92" s="92">
        <v>1</v>
      </c>
      <c r="D92" s="93">
        <v>416</v>
      </c>
      <c r="E92" s="93">
        <v>328</v>
      </c>
      <c r="F92" s="93">
        <v>744</v>
      </c>
      <c r="H92" s="96">
        <v>2029</v>
      </c>
      <c r="I92" s="96">
        <v>3</v>
      </c>
      <c r="J92" s="97">
        <v>1216</v>
      </c>
      <c r="K92" s="97">
        <v>992</v>
      </c>
      <c r="L92" s="97">
        <v>2208</v>
      </c>
    </row>
    <row r="93" spans="1:12" x14ac:dyDescent="0.2">
      <c r="A93" s="95">
        <v>41882</v>
      </c>
      <c r="B93" s="92">
        <v>5</v>
      </c>
      <c r="C93" s="92">
        <v>0</v>
      </c>
      <c r="D93" s="93">
        <v>416</v>
      </c>
      <c r="E93" s="93">
        <v>328</v>
      </c>
      <c r="F93" s="93">
        <v>744</v>
      </c>
      <c r="H93" s="96">
        <v>2029</v>
      </c>
      <c r="I93" s="96">
        <v>4</v>
      </c>
      <c r="J93" s="97">
        <v>1232</v>
      </c>
      <c r="K93" s="97">
        <v>977</v>
      </c>
      <c r="L93" s="97">
        <v>2209</v>
      </c>
    </row>
    <row r="94" spans="1:12" x14ac:dyDescent="0.2">
      <c r="A94" s="95">
        <v>41912</v>
      </c>
      <c r="B94" s="92">
        <v>4</v>
      </c>
      <c r="C94" s="92">
        <v>1</v>
      </c>
      <c r="D94" s="93">
        <v>400</v>
      </c>
      <c r="E94" s="93">
        <v>320</v>
      </c>
      <c r="F94" s="93">
        <v>720</v>
      </c>
      <c r="H94" s="96">
        <v>2030</v>
      </c>
      <c r="I94" s="96">
        <v>1</v>
      </c>
      <c r="J94" s="97">
        <v>1216</v>
      </c>
      <c r="K94" s="97">
        <v>943</v>
      </c>
      <c r="L94" s="97">
        <v>2159</v>
      </c>
    </row>
    <row r="95" spans="1:12" x14ac:dyDescent="0.2">
      <c r="A95" s="95">
        <v>41943</v>
      </c>
      <c r="B95" s="92">
        <v>4</v>
      </c>
      <c r="C95" s="92">
        <v>0</v>
      </c>
      <c r="D95" s="93">
        <v>432</v>
      </c>
      <c r="E95" s="93">
        <v>312</v>
      </c>
      <c r="F95" s="93">
        <v>744</v>
      </c>
      <c r="H95" s="96">
        <v>2030</v>
      </c>
      <c r="I95" s="96">
        <v>2</v>
      </c>
      <c r="J95" s="97">
        <v>1232</v>
      </c>
      <c r="K95" s="97">
        <v>952</v>
      </c>
      <c r="L95" s="97">
        <v>2184</v>
      </c>
    </row>
    <row r="96" spans="1:12" x14ac:dyDescent="0.2">
      <c r="A96" s="95">
        <v>41973</v>
      </c>
      <c r="B96" s="92">
        <v>5</v>
      </c>
      <c r="C96" s="92">
        <v>1</v>
      </c>
      <c r="D96" s="93">
        <v>384</v>
      </c>
      <c r="E96" s="93">
        <v>337</v>
      </c>
      <c r="F96" s="93">
        <v>721</v>
      </c>
      <c r="H96" s="96">
        <v>2030</v>
      </c>
      <c r="I96" s="96">
        <v>3</v>
      </c>
      <c r="J96" s="97">
        <v>1232</v>
      </c>
      <c r="K96" s="97">
        <v>976</v>
      </c>
      <c r="L96" s="97">
        <v>2208</v>
      </c>
    </row>
    <row r="97" spans="1:12" x14ac:dyDescent="0.2">
      <c r="A97" s="95">
        <v>42004</v>
      </c>
      <c r="B97" s="92">
        <v>4</v>
      </c>
      <c r="C97" s="92">
        <v>1</v>
      </c>
      <c r="D97" s="93">
        <v>416</v>
      </c>
      <c r="E97" s="93">
        <v>328</v>
      </c>
      <c r="F97" s="93">
        <v>744</v>
      </c>
      <c r="H97" s="96">
        <v>2030</v>
      </c>
      <c r="I97" s="96">
        <v>4</v>
      </c>
      <c r="J97" s="97">
        <v>1232</v>
      </c>
      <c r="K97" s="97">
        <v>977</v>
      </c>
      <c r="L97" s="97">
        <v>2209</v>
      </c>
    </row>
    <row r="98" spans="1:12" x14ac:dyDescent="0.2">
      <c r="A98" s="95">
        <v>42035</v>
      </c>
      <c r="B98" s="92">
        <v>4</v>
      </c>
      <c r="C98" s="92">
        <v>1</v>
      </c>
      <c r="D98" s="93">
        <v>416</v>
      </c>
      <c r="E98" s="93">
        <v>328</v>
      </c>
      <c r="F98" s="93">
        <v>744</v>
      </c>
    </row>
    <row r="99" spans="1:12" x14ac:dyDescent="0.2">
      <c r="A99" s="95">
        <v>42063</v>
      </c>
      <c r="B99" s="92">
        <v>4</v>
      </c>
      <c r="C99" s="92">
        <v>0</v>
      </c>
      <c r="D99" s="93">
        <v>384</v>
      </c>
      <c r="E99" s="93">
        <v>288</v>
      </c>
      <c r="F99" s="93">
        <v>672</v>
      </c>
    </row>
    <row r="100" spans="1:12" x14ac:dyDescent="0.2">
      <c r="A100" s="95">
        <v>42094</v>
      </c>
      <c r="B100" s="92">
        <v>5</v>
      </c>
      <c r="C100" s="92">
        <v>0</v>
      </c>
      <c r="D100" s="93">
        <v>416</v>
      </c>
      <c r="E100" s="93">
        <v>327</v>
      </c>
      <c r="F100" s="93">
        <v>743</v>
      </c>
    </row>
    <row r="101" spans="1:12" x14ac:dyDescent="0.2">
      <c r="A101" s="95">
        <v>42124</v>
      </c>
      <c r="B101" s="92">
        <v>4</v>
      </c>
      <c r="C101" s="92">
        <v>0</v>
      </c>
      <c r="D101" s="93">
        <v>416</v>
      </c>
      <c r="E101" s="93">
        <v>304</v>
      </c>
      <c r="F101" s="93">
        <v>720</v>
      </c>
    </row>
    <row r="102" spans="1:12" x14ac:dyDescent="0.2">
      <c r="A102" s="95">
        <v>42155</v>
      </c>
      <c r="B102" s="92">
        <v>5</v>
      </c>
      <c r="C102" s="92">
        <v>1</v>
      </c>
      <c r="D102" s="93">
        <v>400</v>
      </c>
      <c r="E102" s="93">
        <v>344</v>
      </c>
      <c r="F102" s="93">
        <v>744</v>
      </c>
    </row>
    <row r="103" spans="1:12" x14ac:dyDescent="0.2">
      <c r="A103" s="95">
        <v>42185</v>
      </c>
      <c r="B103" s="92">
        <v>4</v>
      </c>
      <c r="C103" s="92">
        <v>0</v>
      </c>
      <c r="D103" s="93">
        <v>416</v>
      </c>
      <c r="E103" s="93">
        <v>304</v>
      </c>
      <c r="F103" s="93">
        <v>720</v>
      </c>
    </row>
    <row r="104" spans="1:12" x14ac:dyDescent="0.2">
      <c r="A104" s="95">
        <v>42216</v>
      </c>
      <c r="B104" s="92">
        <v>4</v>
      </c>
      <c r="C104" s="92">
        <v>1</v>
      </c>
      <c r="D104" s="93">
        <v>416</v>
      </c>
      <c r="E104" s="93">
        <v>328</v>
      </c>
      <c r="F104" s="93">
        <v>744</v>
      </c>
    </row>
    <row r="105" spans="1:12" x14ac:dyDescent="0.2">
      <c r="A105" s="95">
        <v>42247</v>
      </c>
      <c r="B105" s="92">
        <v>5</v>
      </c>
      <c r="C105" s="92">
        <v>0</v>
      </c>
      <c r="D105" s="93">
        <v>416</v>
      </c>
      <c r="E105" s="93">
        <v>328</v>
      </c>
      <c r="F105" s="93">
        <v>744</v>
      </c>
    </row>
    <row r="106" spans="1:12" x14ac:dyDescent="0.2">
      <c r="A106" s="95">
        <v>42277</v>
      </c>
      <c r="B106" s="92">
        <v>4</v>
      </c>
      <c r="C106" s="92">
        <v>1</v>
      </c>
      <c r="D106" s="93">
        <v>400</v>
      </c>
      <c r="E106" s="93">
        <v>320</v>
      </c>
      <c r="F106" s="93">
        <v>720</v>
      </c>
    </row>
    <row r="107" spans="1:12" x14ac:dyDescent="0.2">
      <c r="A107" s="95">
        <v>42308</v>
      </c>
      <c r="B107" s="92">
        <v>4</v>
      </c>
      <c r="C107" s="92">
        <v>0</v>
      </c>
      <c r="D107" s="93">
        <v>432</v>
      </c>
      <c r="E107" s="93">
        <v>312</v>
      </c>
      <c r="F107" s="93">
        <v>744</v>
      </c>
    </row>
    <row r="108" spans="1:12" x14ac:dyDescent="0.2">
      <c r="A108" s="95">
        <v>42338</v>
      </c>
      <c r="B108" s="92">
        <v>5</v>
      </c>
      <c r="C108" s="92">
        <v>1</v>
      </c>
      <c r="D108" s="93">
        <v>384</v>
      </c>
      <c r="E108" s="93">
        <v>337</v>
      </c>
      <c r="F108" s="93">
        <v>721</v>
      </c>
    </row>
    <row r="109" spans="1:12" x14ac:dyDescent="0.2">
      <c r="A109" s="95">
        <v>42369</v>
      </c>
      <c r="B109" s="92">
        <v>4</v>
      </c>
      <c r="C109" s="92">
        <v>1</v>
      </c>
      <c r="D109" s="93">
        <v>416</v>
      </c>
      <c r="E109" s="93">
        <v>328</v>
      </c>
      <c r="F109" s="93">
        <v>744</v>
      </c>
    </row>
    <row r="110" spans="1:12" x14ac:dyDescent="0.2">
      <c r="A110" s="95">
        <v>42400</v>
      </c>
      <c r="B110" s="92">
        <v>5</v>
      </c>
      <c r="C110" s="92">
        <v>1</v>
      </c>
      <c r="D110" s="93">
        <v>400</v>
      </c>
      <c r="E110" s="93">
        <v>344</v>
      </c>
      <c r="F110" s="93">
        <v>744</v>
      </c>
    </row>
    <row r="111" spans="1:12" x14ac:dyDescent="0.2">
      <c r="A111" s="95">
        <v>42429</v>
      </c>
      <c r="B111" s="92">
        <v>4</v>
      </c>
      <c r="C111" s="92">
        <v>0</v>
      </c>
      <c r="D111" s="93">
        <v>400</v>
      </c>
      <c r="E111" s="93">
        <v>296</v>
      </c>
      <c r="F111" s="93">
        <v>696</v>
      </c>
    </row>
    <row r="112" spans="1:12" x14ac:dyDescent="0.2">
      <c r="A112" s="95">
        <v>42460</v>
      </c>
      <c r="B112" s="92">
        <v>4</v>
      </c>
      <c r="C112" s="92">
        <v>0</v>
      </c>
      <c r="D112" s="93">
        <v>432</v>
      </c>
      <c r="E112" s="93">
        <v>311</v>
      </c>
      <c r="F112" s="93">
        <v>743</v>
      </c>
    </row>
    <row r="113" spans="1:6" x14ac:dyDescent="0.2">
      <c r="A113" s="95">
        <v>42490</v>
      </c>
      <c r="B113" s="92">
        <v>4</v>
      </c>
      <c r="C113" s="92">
        <v>0</v>
      </c>
      <c r="D113" s="93">
        <v>416</v>
      </c>
      <c r="E113" s="93">
        <v>304</v>
      </c>
      <c r="F113" s="93">
        <v>720</v>
      </c>
    </row>
    <row r="114" spans="1:6" x14ac:dyDescent="0.2">
      <c r="A114" s="95">
        <v>42521</v>
      </c>
      <c r="B114" s="92">
        <v>5</v>
      </c>
      <c r="C114" s="92">
        <v>1</v>
      </c>
      <c r="D114" s="93">
        <v>400</v>
      </c>
      <c r="E114" s="93">
        <v>344</v>
      </c>
      <c r="F114" s="93">
        <v>744</v>
      </c>
    </row>
    <row r="115" spans="1:6" x14ac:dyDescent="0.2">
      <c r="A115" s="95">
        <v>42551</v>
      </c>
      <c r="B115" s="92">
        <v>4</v>
      </c>
      <c r="C115" s="92">
        <v>0</v>
      </c>
      <c r="D115" s="93">
        <v>416</v>
      </c>
      <c r="E115" s="93">
        <v>304</v>
      </c>
      <c r="F115" s="93">
        <v>720</v>
      </c>
    </row>
    <row r="116" spans="1:6" x14ac:dyDescent="0.2">
      <c r="A116" s="95">
        <v>42582</v>
      </c>
      <c r="B116" s="92">
        <v>5</v>
      </c>
      <c r="C116" s="92">
        <v>1</v>
      </c>
      <c r="D116" s="93">
        <v>400</v>
      </c>
      <c r="E116" s="93">
        <v>344</v>
      </c>
      <c r="F116" s="93">
        <v>744</v>
      </c>
    </row>
    <row r="117" spans="1:6" x14ac:dyDescent="0.2">
      <c r="A117" s="95">
        <v>42613</v>
      </c>
      <c r="B117" s="92">
        <v>4</v>
      </c>
      <c r="C117" s="92">
        <v>0</v>
      </c>
      <c r="D117" s="93">
        <v>432</v>
      </c>
      <c r="E117" s="93">
        <v>312</v>
      </c>
      <c r="F117" s="93">
        <v>744</v>
      </c>
    </row>
    <row r="118" spans="1:6" x14ac:dyDescent="0.2">
      <c r="A118" s="95">
        <v>42643</v>
      </c>
      <c r="B118" s="92">
        <v>4</v>
      </c>
      <c r="C118" s="92">
        <v>1</v>
      </c>
      <c r="D118" s="93">
        <v>400</v>
      </c>
      <c r="E118" s="93">
        <v>320</v>
      </c>
      <c r="F118" s="93">
        <v>720</v>
      </c>
    </row>
    <row r="119" spans="1:6" x14ac:dyDescent="0.2">
      <c r="A119" s="95">
        <v>42674</v>
      </c>
      <c r="B119" s="92">
        <v>5</v>
      </c>
      <c r="C119" s="92">
        <v>0</v>
      </c>
      <c r="D119" s="93">
        <v>416</v>
      </c>
      <c r="E119" s="93">
        <v>328</v>
      </c>
      <c r="F119" s="93">
        <v>744</v>
      </c>
    </row>
    <row r="120" spans="1:6" x14ac:dyDescent="0.2">
      <c r="A120" s="95">
        <v>42704</v>
      </c>
      <c r="B120" s="92">
        <v>4</v>
      </c>
      <c r="C120" s="92">
        <v>1</v>
      </c>
      <c r="D120" s="93">
        <v>400</v>
      </c>
      <c r="E120" s="93">
        <v>321</v>
      </c>
      <c r="F120" s="93">
        <v>721</v>
      </c>
    </row>
    <row r="121" spans="1:6" x14ac:dyDescent="0.2">
      <c r="A121" s="95">
        <v>42735</v>
      </c>
      <c r="B121" s="92">
        <v>4</v>
      </c>
      <c r="C121" s="92">
        <v>1</v>
      </c>
      <c r="D121" s="93">
        <v>416</v>
      </c>
      <c r="E121" s="93">
        <v>328</v>
      </c>
      <c r="F121" s="93">
        <v>744</v>
      </c>
    </row>
    <row r="122" spans="1:6" x14ac:dyDescent="0.2">
      <c r="A122" s="95">
        <v>42766</v>
      </c>
      <c r="B122" s="92">
        <v>5</v>
      </c>
      <c r="C122" s="92">
        <v>1</v>
      </c>
      <c r="D122" s="93">
        <v>400</v>
      </c>
      <c r="E122" s="93">
        <v>344</v>
      </c>
      <c r="F122" s="93">
        <v>744</v>
      </c>
    </row>
    <row r="123" spans="1:6" x14ac:dyDescent="0.2">
      <c r="A123" s="95">
        <v>42794</v>
      </c>
      <c r="B123" s="92">
        <v>4</v>
      </c>
      <c r="C123" s="92">
        <v>0</v>
      </c>
      <c r="D123" s="93">
        <v>384</v>
      </c>
      <c r="E123" s="93">
        <v>288</v>
      </c>
      <c r="F123" s="93">
        <v>672</v>
      </c>
    </row>
    <row r="124" spans="1:6" x14ac:dyDescent="0.2">
      <c r="A124" s="95">
        <v>42825</v>
      </c>
      <c r="B124" s="92">
        <v>4</v>
      </c>
      <c r="C124" s="92">
        <v>0</v>
      </c>
      <c r="D124" s="93">
        <v>432</v>
      </c>
      <c r="E124" s="93">
        <v>311</v>
      </c>
      <c r="F124" s="93">
        <v>743</v>
      </c>
    </row>
    <row r="125" spans="1:6" x14ac:dyDescent="0.2">
      <c r="A125" s="95">
        <v>42855</v>
      </c>
      <c r="B125" s="92">
        <v>5</v>
      </c>
      <c r="C125" s="92">
        <v>0</v>
      </c>
      <c r="D125" s="93">
        <v>400</v>
      </c>
      <c r="E125" s="93">
        <v>320</v>
      </c>
      <c r="F125" s="93">
        <v>720</v>
      </c>
    </row>
    <row r="126" spans="1:6" x14ac:dyDescent="0.2">
      <c r="A126" s="95">
        <v>42886</v>
      </c>
      <c r="B126" s="92">
        <v>4</v>
      </c>
      <c r="C126" s="92">
        <v>1</v>
      </c>
      <c r="D126" s="93">
        <v>416</v>
      </c>
      <c r="E126" s="93">
        <v>328</v>
      </c>
      <c r="F126" s="93">
        <v>744</v>
      </c>
    </row>
    <row r="127" spans="1:6" x14ac:dyDescent="0.2">
      <c r="A127" s="95">
        <v>42916</v>
      </c>
      <c r="B127" s="92">
        <v>4</v>
      </c>
      <c r="C127" s="92">
        <v>0</v>
      </c>
      <c r="D127" s="93">
        <v>416</v>
      </c>
      <c r="E127" s="93">
        <v>304</v>
      </c>
      <c r="F127" s="93">
        <v>720</v>
      </c>
    </row>
    <row r="128" spans="1:6" x14ac:dyDescent="0.2">
      <c r="A128" s="95">
        <v>42947</v>
      </c>
      <c r="B128" s="92">
        <v>5</v>
      </c>
      <c r="C128" s="92">
        <v>1</v>
      </c>
      <c r="D128" s="93">
        <v>400</v>
      </c>
      <c r="E128" s="93">
        <v>344</v>
      </c>
      <c r="F128" s="93">
        <v>744</v>
      </c>
    </row>
    <row r="129" spans="1:6" x14ac:dyDescent="0.2">
      <c r="A129" s="95">
        <v>42978</v>
      </c>
      <c r="B129" s="92">
        <v>4</v>
      </c>
      <c r="C129" s="92">
        <v>0</v>
      </c>
      <c r="D129" s="93">
        <v>432</v>
      </c>
      <c r="E129" s="93">
        <v>312</v>
      </c>
      <c r="F129" s="93">
        <v>744</v>
      </c>
    </row>
    <row r="130" spans="1:6" x14ac:dyDescent="0.2">
      <c r="A130" s="95">
        <v>43008</v>
      </c>
      <c r="B130" s="92">
        <v>4</v>
      </c>
      <c r="C130" s="92">
        <v>1</v>
      </c>
      <c r="D130" s="93">
        <v>400</v>
      </c>
      <c r="E130" s="93">
        <v>320</v>
      </c>
      <c r="F130" s="93">
        <v>720</v>
      </c>
    </row>
    <row r="131" spans="1:6" x14ac:dyDescent="0.2">
      <c r="A131" s="95">
        <v>43039</v>
      </c>
      <c r="B131" s="92">
        <v>5</v>
      </c>
      <c r="C131" s="92">
        <v>0</v>
      </c>
      <c r="D131" s="93">
        <v>416</v>
      </c>
      <c r="E131" s="93">
        <v>328</v>
      </c>
      <c r="F131" s="93">
        <v>744</v>
      </c>
    </row>
    <row r="132" spans="1:6" x14ac:dyDescent="0.2">
      <c r="A132" s="95">
        <v>43069</v>
      </c>
      <c r="B132" s="92">
        <v>4</v>
      </c>
      <c r="C132" s="92">
        <v>1</v>
      </c>
      <c r="D132" s="93">
        <v>400</v>
      </c>
      <c r="E132" s="93">
        <v>321</v>
      </c>
      <c r="F132" s="93">
        <v>721</v>
      </c>
    </row>
    <row r="133" spans="1:6" x14ac:dyDescent="0.2">
      <c r="A133" s="95">
        <v>43100</v>
      </c>
      <c r="B133" s="92">
        <v>5</v>
      </c>
      <c r="C133" s="92">
        <v>1</v>
      </c>
      <c r="D133" s="93">
        <v>400</v>
      </c>
      <c r="E133" s="93">
        <v>344</v>
      </c>
      <c r="F133" s="93">
        <v>744</v>
      </c>
    </row>
    <row r="134" spans="1:6" x14ac:dyDescent="0.2">
      <c r="A134" s="95">
        <v>43131</v>
      </c>
      <c r="B134" s="92">
        <v>4</v>
      </c>
      <c r="C134" s="92">
        <v>1</v>
      </c>
      <c r="D134" s="93">
        <v>416</v>
      </c>
      <c r="E134" s="93">
        <v>328</v>
      </c>
      <c r="F134" s="93">
        <v>744</v>
      </c>
    </row>
    <row r="135" spans="1:6" x14ac:dyDescent="0.2">
      <c r="A135" s="95">
        <v>43159</v>
      </c>
      <c r="B135" s="92">
        <v>4</v>
      </c>
      <c r="C135" s="92">
        <v>0</v>
      </c>
      <c r="D135" s="93">
        <v>384</v>
      </c>
      <c r="E135" s="93">
        <v>288</v>
      </c>
      <c r="F135" s="93">
        <v>672</v>
      </c>
    </row>
    <row r="136" spans="1:6" x14ac:dyDescent="0.2">
      <c r="A136" s="95">
        <v>43190</v>
      </c>
      <c r="B136" s="92">
        <v>4</v>
      </c>
      <c r="C136" s="92">
        <v>0</v>
      </c>
      <c r="D136" s="93">
        <v>432</v>
      </c>
      <c r="E136" s="93">
        <v>311</v>
      </c>
      <c r="F136" s="93">
        <v>743</v>
      </c>
    </row>
    <row r="137" spans="1:6" x14ac:dyDescent="0.2">
      <c r="A137" s="95">
        <v>43220</v>
      </c>
      <c r="B137" s="92">
        <v>5</v>
      </c>
      <c r="C137" s="92">
        <v>0</v>
      </c>
      <c r="D137" s="93">
        <v>400</v>
      </c>
      <c r="E137" s="93">
        <v>320</v>
      </c>
      <c r="F137" s="93">
        <v>720</v>
      </c>
    </row>
    <row r="138" spans="1:6" x14ac:dyDescent="0.2">
      <c r="A138" s="95">
        <v>43251</v>
      </c>
      <c r="B138" s="92">
        <v>4</v>
      </c>
      <c r="C138" s="92">
        <v>1</v>
      </c>
      <c r="D138" s="93">
        <v>416</v>
      </c>
      <c r="E138" s="93">
        <v>328</v>
      </c>
      <c r="F138" s="93">
        <v>744</v>
      </c>
    </row>
    <row r="139" spans="1:6" x14ac:dyDescent="0.2">
      <c r="A139" s="95">
        <v>43281</v>
      </c>
      <c r="B139" s="92">
        <v>4</v>
      </c>
      <c r="C139" s="92">
        <v>0</v>
      </c>
      <c r="D139" s="93">
        <v>416</v>
      </c>
      <c r="E139" s="93">
        <v>304</v>
      </c>
      <c r="F139" s="93">
        <v>720</v>
      </c>
    </row>
    <row r="140" spans="1:6" x14ac:dyDescent="0.2">
      <c r="A140" s="95">
        <v>43312</v>
      </c>
      <c r="B140" s="92">
        <v>5</v>
      </c>
      <c r="C140" s="92">
        <v>1</v>
      </c>
      <c r="D140" s="93">
        <v>400</v>
      </c>
      <c r="E140" s="93">
        <v>344</v>
      </c>
      <c r="F140" s="93">
        <v>744</v>
      </c>
    </row>
    <row r="141" spans="1:6" x14ac:dyDescent="0.2">
      <c r="A141" s="95">
        <v>43343</v>
      </c>
      <c r="B141" s="92">
        <v>4</v>
      </c>
      <c r="C141" s="92">
        <v>0</v>
      </c>
      <c r="D141" s="93">
        <v>432</v>
      </c>
      <c r="E141" s="93">
        <v>312</v>
      </c>
      <c r="F141" s="93">
        <v>744</v>
      </c>
    </row>
    <row r="142" spans="1:6" x14ac:dyDescent="0.2">
      <c r="A142" s="95">
        <v>43373</v>
      </c>
      <c r="B142" s="92">
        <v>5</v>
      </c>
      <c r="C142" s="92">
        <v>1</v>
      </c>
      <c r="D142" s="93">
        <v>384</v>
      </c>
      <c r="E142" s="93">
        <v>336</v>
      </c>
      <c r="F142" s="93">
        <v>720</v>
      </c>
    </row>
    <row r="143" spans="1:6" x14ac:dyDescent="0.2">
      <c r="A143" s="95">
        <v>43404</v>
      </c>
      <c r="B143" s="92">
        <v>4</v>
      </c>
      <c r="C143" s="92">
        <v>0</v>
      </c>
      <c r="D143" s="93">
        <v>432</v>
      </c>
      <c r="E143" s="93">
        <v>312</v>
      </c>
      <c r="F143" s="93">
        <v>744</v>
      </c>
    </row>
    <row r="144" spans="1:6" x14ac:dyDescent="0.2">
      <c r="A144" s="95">
        <v>43434</v>
      </c>
      <c r="B144" s="92">
        <v>4</v>
      </c>
      <c r="C144" s="92">
        <v>1</v>
      </c>
      <c r="D144" s="93">
        <v>400</v>
      </c>
      <c r="E144" s="93">
        <v>321</v>
      </c>
      <c r="F144" s="93">
        <v>721</v>
      </c>
    </row>
    <row r="145" spans="1:6" x14ac:dyDescent="0.2">
      <c r="A145" s="95">
        <v>43465</v>
      </c>
      <c r="B145" s="92">
        <v>5</v>
      </c>
      <c r="C145" s="92">
        <v>1</v>
      </c>
      <c r="D145" s="93">
        <v>400</v>
      </c>
      <c r="E145" s="93">
        <v>344</v>
      </c>
      <c r="F145" s="93">
        <v>744</v>
      </c>
    </row>
    <row r="146" spans="1:6" x14ac:dyDescent="0.2">
      <c r="A146" s="95">
        <v>43496</v>
      </c>
      <c r="B146" s="92">
        <v>4</v>
      </c>
      <c r="C146" s="92">
        <v>1</v>
      </c>
      <c r="D146" s="93">
        <v>416</v>
      </c>
      <c r="E146" s="93">
        <v>328</v>
      </c>
      <c r="F146" s="93">
        <v>744</v>
      </c>
    </row>
    <row r="147" spans="1:6" x14ac:dyDescent="0.2">
      <c r="A147" s="95">
        <v>43524</v>
      </c>
      <c r="B147" s="92">
        <v>4</v>
      </c>
      <c r="C147" s="92">
        <v>0</v>
      </c>
      <c r="D147" s="93">
        <v>384</v>
      </c>
      <c r="E147" s="93">
        <v>288</v>
      </c>
      <c r="F147" s="93">
        <v>672</v>
      </c>
    </row>
    <row r="148" spans="1:6" x14ac:dyDescent="0.2">
      <c r="A148" s="95">
        <v>43555</v>
      </c>
      <c r="B148" s="92">
        <v>5</v>
      </c>
      <c r="C148" s="92">
        <v>0</v>
      </c>
      <c r="D148" s="93">
        <v>416</v>
      </c>
      <c r="E148" s="93">
        <v>327</v>
      </c>
      <c r="F148" s="93">
        <v>743</v>
      </c>
    </row>
    <row r="149" spans="1:6" x14ac:dyDescent="0.2">
      <c r="A149" s="95">
        <v>43585</v>
      </c>
      <c r="B149" s="92">
        <v>4</v>
      </c>
      <c r="C149" s="92">
        <v>0</v>
      </c>
      <c r="D149" s="93">
        <v>416</v>
      </c>
      <c r="E149" s="93">
        <v>304</v>
      </c>
      <c r="F149" s="93">
        <v>720</v>
      </c>
    </row>
    <row r="150" spans="1:6" x14ac:dyDescent="0.2">
      <c r="A150" s="95">
        <v>43616</v>
      </c>
      <c r="B150" s="92">
        <v>4</v>
      </c>
      <c r="C150" s="92">
        <v>1</v>
      </c>
      <c r="D150" s="93">
        <v>416</v>
      </c>
      <c r="E150" s="93">
        <v>328</v>
      </c>
      <c r="F150" s="93">
        <v>744</v>
      </c>
    </row>
    <row r="151" spans="1:6" x14ac:dyDescent="0.2">
      <c r="A151" s="95">
        <v>43646</v>
      </c>
      <c r="B151" s="92">
        <v>5</v>
      </c>
      <c r="C151" s="92">
        <v>0</v>
      </c>
      <c r="D151" s="93">
        <v>400</v>
      </c>
      <c r="E151" s="93">
        <v>320</v>
      </c>
      <c r="F151" s="93">
        <v>720</v>
      </c>
    </row>
    <row r="152" spans="1:6" x14ac:dyDescent="0.2">
      <c r="A152" s="95">
        <v>43677</v>
      </c>
      <c r="B152" s="92">
        <v>4</v>
      </c>
      <c r="C152" s="92">
        <v>1</v>
      </c>
      <c r="D152" s="93">
        <v>416</v>
      </c>
      <c r="E152" s="93">
        <v>328</v>
      </c>
      <c r="F152" s="93">
        <v>744</v>
      </c>
    </row>
    <row r="153" spans="1:6" x14ac:dyDescent="0.2">
      <c r="A153" s="95">
        <v>43708</v>
      </c>
      <c r="B153" s="92">
        <v>4</v>
      </c>
      <c r="C153" s="92">
        <v>0</v>
      </c>
      <c r="D153" s="93">
        <v>432</v>
      </c>
      <c r="E153" s="93">
        <v>312</v>
      </c>
      <c r="F153" s="93">
        <v>744</v>
      </c>
    </row>
    <row r="154" spans="1:6" x14ac:dyDescent="0.2">
      <c r="A154" s="95">
        <v>43738</v>
      </c>
      <c r="B154" s="92">
        <v>5</v>
      </c>
      <c r="C154" s="92">
        <v>1</v>
      </c>
      <c r="D154" s="93">
        <v>384</v>
      </c>
      <c r="E154" s="93">
        <v>336</v>
      </c>
      <c r="F154" s="93">
        <v>720</v>
      </c>
    </row>
    <row r="155" spans="1:6" x14ac:dyDescent="0.2">
      <c r="A155" s="95">
        <v>43769</v>
      </c>
      <c r="B155" s="92">
        <v>4</v>
      </c>
      <c r="C155" s="92">
        <v>0</v>
      </c>
      <c r="D155" s="93">
        <v>432</v>
      </c>
      <c r="E155" s="93">
        <v>312</v>
      </c>
      <c r="F155" s="93">
        <v>744</v>
      </c>
    </row>
    <row r="156" spans="1:6" x14ac:dyDescent="0.2">
      <c r="A156" s="95">
        <v>43799</v>
      </c>
      <c r="B156" s="92">
        <v>4</v>
      </c>
      <c r="C156" s="92">
        <v>1</v>
      </c>
      <c r="D156" s="93">
        <v>400</v>
      </c>
      <c r="E156" s="93">
        <v>321</v>
      </c>
      <c r="F156" s="93">
        <v>721</v>
      </c>
    </row>
    <row r="157" spans="1:6" x14ac:dyDescent="0.2">
      <c r="A157" s="95">
        <v>43830</v>
      </c>
      <c r="B157" s="92">
        <v>5</v>
      </c>
      <c r="C157" s="92">
        <v>1</v>
      </c>
      <c r="D157" s="93">
        <v>400</v>
      </c>
      <c r="E157" s="93">
        <v>344</v>
      </c>
      <c r="F157" s="93">
        <v>744</v>
      </c>
    </row>
    <row r="158" spans="1:6" x14ac:dyDescent="0.2">
      <c r="A158" s="95">
        <v>43861</v>
      </c>
      <c r="B158" s="92">
        <v>4</v>
      </c>
      <c r="C158" s="92">
        <v>1</v>
      </c>
      <c r="D158" s="93">
        <v>416</v>
      </c>
      <c r="E158" s="93">
        <v>328</v>
      </c>
      <c r="F158" s="93">
        <v>744</v>
      </c>
    </row>
    <row r="159" spans="1:6" x14ac:dyDescent="0.2">
      <c r="A159" s="95">
        <v>43890</v>
      </c>
      <c r="B159" s="92">
        <v>4</v>
      </c>
      <c r="C159" s="92">
        <v>0</v>
      </c>
      <c r="D159" s="93">
        <v>400</v>
      </c>
      <c r="E159" s="93">
        <v>296</v>
      </c>
      <c r="F159" s="93">
        <v>696</v>
      </c>
    </row>
    <row r="160" spans="1:6" x14ac:dyDescent="0.2">
      <c r="A160" s="95">
        <v>43921</v>
      </c>
      <c r="B160" s="92">
        <v>5</v>
      </c>
      <c r="C160" s="92">
        <v>0</v>
      </c>
      <c r="D160" s="93">
        <v>416</v>
      </c>
      <c r="E160" s="93">
        <v>327</v>
      </c>
      <c r="F160" s="93">
        <v>743</v>
      </c>
    </row>
    <row r="161" spans="1:6" x14ac:dyDescent="0.2">
      <c r="A161" s="95">
        <v>43951</v>
      </c>
      <c r="B161" s="92">
        <v>4</v>
      </c>
      <c r="C161" s="92">
        <v>0</v>
      </c>
      <c r="D161" s="93">
        <v>416</v>
      </c>
      <c r="E161" s="93">
        <v>304</v>
      </c>
      <c r="F161" s="93">
        <v>720</v>
      </c>
    </row>
    <row r="162" spans="1:6" x14ac:dyDescent="0.2">
      <c r="A162" s="95">
        <v>43982</v>
      </c>
      <c r="B162" s="92">
        <v>5</v>
      </c>
      <c r="C162" s="92">
        <v>1</v>
      </c>
      <c r="D162" s="93">
        <v>400</v>
      </c>
      <c r="E162" s="93">
        <v>344</v>
      </c>
      <c r="F162" s="93">
        <v>744</v>
      </c>
    </row>
    <row r="163" spans="1:6" x14ac:dyDescent="0.2">
      <c r="A163" s="95">
        <v>44012</v>
      </c>
      <c r="B163" s="92">
        <v>4</v>
      </c>
      <c r="C163" s="92">
        <v>0</v>
      </c>
      <c r="D163" s="93">
        <v>416</v>
      </c>
      <c r="E163" s="93">
        <v>304</v>
      </c>
      <c r="F163" s="93">
        <v>720</v>
      </c>
    </row>
    <row r="164" spans="1:6" x14ac:dyDescent="0.2">
      <c r="A164" s="95">
        <v>44043</v>
      </c>
      <c r="B164" s="92">
        <v>4</v>
      </c>
      <c r="C164" s="92">
        <v>1</v>
      </c>
      <c r="D164" s="93">
        <v>416</v>
      </c>
      <c r="E164" s="93">
        <v>328</v>
      </c>
      <c r="F164" s="93">
        <v>744</v>
      </c>
    </row>
    <row r="165" spans="1:6" x14ac:dyDescent="0.2">
      <c r="A165" s="95">
        <v>44074</v>
      </c>
      <c r="B165" s="92">
        <v>5</v>
      </c>
      <c r="C165" s="92">
        <v>0</v>
      </c>
      <c r="D165" s="93">
        <v>416</v>
      </c>
      <c r="E165" s="93">
        <v>328</v>
      </c>
      <c r="F165" s="93">
        <v>744</v>
      </c>
    </row>
    <row r="166" spans="1:6" x14ac:dyDescent="0.2">
      <c r="A166" s="95">
        <v>44104</v>
      </c>
      <c r="B166" s="92">
        <v>4</v>
      </c>
      <c r="C166" s="92">
        <v>1</v>
      </c>
      <c r="D166" s="93">
        <v>400</v>
      </c>
      <c r="E166" s="93">
        <v>320</v>
      </c>
      <c r="F166" s="93">
        <v>720</v>
      </c>
    </row>
    <row r="167" spans="1:6" x14ac:dyDescent="0.2">
      <c r="A167" s="95">
        <v>44135</v>
      </c>
      <c r="B167" s="92">
        <v>4</v>
      </c>
      <c r="C167" s="92">
        <v>0</v>
      </c>
      <c r="D167" s="93">
        <v>432</v>
      </c>
      <c r="E167" s="93">
        <v>312</v>
      </c>
      <c r="F167" s="93">
        <v>744</v>
      </c>
    </row>
    <row r="168" spans="1:6" x14ac:dyDescent="0.2">
      <c r="A168" s="95">
        <v>44165</v>
      </c>
      <c r="B168" s="92">
        <v>5</v>
      </c>
      <c r="C168" s="92">
        <v>1</v>
      </c>
      <c r="D168" s="93">
        <v>384</v>
      </c>
      <c r="E168" s="93">
        <v>337</v>
      </c>
      <c r="F168" s="93">
        <v>721</v>
      </c>
    </row>
    <row r="169" spans="1:6" x14ac:dyDescent="0.2">
      <c r="A169" s="95">
        <v>44196</v>
      </c>
      <c r="B169" s="92">
        <v>4</v>
      </c>
      <c r="C169" s="92">
        <v>1</v>
      </c>
      <c r="D169" s="93">
        <v>416</v>
      </c>
      <c r="E169" s="93">
        <v>328</v>
      </c>
      <c r="F169" s="93">
        <v>744</v>
      </c>
    </row>
    <row r="170" spans="1:6" x14ac:dyDescent="0.2">
      <c r="A170" s="95">
        <v>44227</v>
      </c>
      <c r="B170" s="92">
        <v>5</v>
      </c>
      <c r="C170" s="92">
        <v>1</v>
      </c>
      <c r="D170" s="93">
        <v>400</v>
      </c>
      <c r="E170" s="93">
        <v>344</v>
      </c>
      <c r="F170" s="93">
        <v>744</v>
      </c>
    </row>
    <row r="171" spans="1:6" x14ac:dyDescent="0.2">
      <c r="A171" s="95">
        <v>44255</v>
      </c>
      <c r="B171" s="92">
        <v>4</v>
      </c>
      <c r="C171" s="92">
        <v>0</v>
      </c>
      <c r="D171" s="93">
        <v>384</v>
      </c>
      <c r="E171" s="93">
        <v>288</v>
      </c>
      <c r="F171" s="93">
        <v>672</v>
      </c>
    </row>
    <row r="172" spans="1:6" x14ac:dyDescent="0.2">
      <c r="A172" s="95">
        <v>44286</v>
      </c>
      <c r="B172" s="92">
        <v>4</v>
      </c>
      <c r="C172" s="92">
        <v>0</v>
      </c>
      <c r="D172" s="93">
        <v>432</v>
      </c>
      <c r="E172" s="93">
        <v>311</v>
      </c>
      <c r="F172" s="93">
        <v>743</v>
      </c>
    </row>
    <row r="173" spans="1:6" x14ac:dyDescent="0.2">
      <c r="A173" s="95">
        <v>44316</v>
      </c>
      <c r="B173" s="92">
        <v>4</v>
      </c>
      <c r="C173" s="92">
        <v>0</v>
      </c>
      <c r="D173" s="93">
        <v>416</v>
      </c>
      <c r="E173" s="93">
        <v>304</v>
      </c>
      <c r="F173" s="93">
        <v>720</v>
      </c>
    </row>
    <row r="174" spans="1:6" x14ac:dyDescent="0.2">
      <c r="A174" s="95">
        <v>44347</v>
      </c>
      <c r="B174" s="92">
        <v>5</v>
      </c>
      <c r="C174" s="92">
        <v>1</v>
      </c>
      <c r="D174" s="93">
        <v>400</v>
      </c>
      <c r="E174" s="93">
        <v>344</v>
      </c>
      <c r="F174" s="93">
        <v>744</v>
      </c>
    </row>
    <row r="175" spans="1:6" x14ac:dyDescent="0.2">
      <c r="A175" s="95">
        <v>44377</v>
      </c>
      <c r="B175" s="92">
        <v>4</v>
      </c>
      <c r="C175" s="92">
        <v>0</v>
      </c>
      <c r="D175" s="93">
        <v>416</v>
      </c>
      <c r="E175" s="93">
        <v>304</v>
      </c>
      <c r="F175" s="93">
        <v>720</v>
      </c>
    </row>
    <row r="176" spans="1:6" x14ac:dyDescent="0.2">
      <c r="A176" s="95">
        <v>44408</v>
      </c>
      <c r="B176" s="92">
        <v>4</v>
      </c>
      <c r="C176" s="92">
        <v>1</v>
      </c>
      <c r="D176" s="93">
        <v>416</v>
      </c>
      <c r="E176" s="93">
        <v>328</v>
      </c>
      <c r="F176" s="93">
        <v>744</v>
      </c>
    </row>
    <row r="177" spans="1:6" x14ac:dyDescent="0.2">
      <c r="A177" s="95">
        <v>44439</v>
      </c>
      <c r="B177" s="92">
        <v>5</v>
      </c>
      <c r="C177" s="92">
        <v>0</v>
      </c>
      <c r="D177" s="93">
        <v>416</v>
      </c>
      <c r="E177" s="93">
        <v>328</v>
      </c>
      <c r="F177" s="93">
        <v>744</v>
      </c>
    </row>
    <row r="178" spans="1:6" x14ac:dyDescent="0.2">
      <c r="A178" s="95">
        <v>44469</v>
      </c>
      <c r="B178" s="92">
        <v>4</v>
      </c>
      <c r="C178" s="92">
        <v>1</v>
      </c>
      <c r="D178" s="93">
        <v>400</v>
      </c>
      <c r="E178" s="93">
        <v>320</v>
      </c>
      <c r="F178" s="93">
        <v>720</v>
      </c>
    </row>
    <row r="179" spans="1:6" x14ac:dyDescent="0.2">
      <c r="A179" s="95">
        <v>44500</v>
      </c>
      <c r="B179" s="92">
        <v>5</v>
      </c>
      <c r="C179" s="92">
        <v>0</v>
      </c>
      <c r="D179" s="93">
        <v>416</v>
      </c>
      <c r="E179" s="93">
        <v>328</v>
      </c>
      <c r="F179" s="93">
        <v>744</v>
      </c>
    </row>
    <row r="180" spans="1:6" x14ac:dyDescent="0.2">
      <c r="A180" s="95">
        <v>44530</v>
      </c>
      <c r="B180" s="92">
        <v>4</v>
      </c>
      <c r="C180" s="92">
        <v>1</v>
      </c>
      <c r="D180" s="93">
        <v>400</v>
      </c>
      <c r="E180" s="93">
        <v>321</v>
      </c>
      <c r="F180" s="93">
        <v>721</v>
      </c>
    </row>
    <row r="181" spans="1:6" x14ac:dyDescent="0.2">
      <c r="A181" s="95">
        <v>44561</v>
      </c>
      <c r="B181" s="92">
        <v>4</v>
      </c>
      <c r="C181" s="92">
        <v>1</v>
      </c>
      <c r="D181" s="93">
        <v>416</v>
      </c>
      <c r="E181" s="93">
        <v>328</v>
      </c>
      <c r="F181" s="93">
        <v>744</v>
      </c>
    </row>
    <row r="182" spans="1:6" x14ac:dyDescent="0.2">
      <c r="A182" s="95">
        <v>44592</v>
      </c>
      <c r="B182" s="92">
        <v>5</v>
      </c>
      <c r="C182" s="92">
        <v>1</v>
      </c>
      <c r="D182" s="93">
        <v>400</v>
      </c>
      <c r="E182" s="93">
        <v>344</v>
      </c>
      <c r="F182" s="93">
        <v>744</v>
      </c>
    </row>
    <row r="183" spans="1:6" x14ac:dyDescent="0.2">
      <c r="A183" s="95">
        <v>44620</v>
      </c>
      <c r="B183" s="92">
        <v>4</v>
      </c>
      <c r="C183" s="92">
        <v>0</v>
      </c>
      <c r="D183" s="93">
        <v>384</v>
      </c>
      <c r="E183" s="93">
        <v>288</v>
      </c>
      <c r="F183" s="93">
        <v>672</v>
      </c>
    </row>
    <row r="184" spans="1:6" x14ac:dyDescent="0.2">
      <c r="A184" s="95">
        <v>44651</v>
      </c>
      <c r="B184" s="92">
        <v>4</v>
      </c>
      <c r="C184" s="92">
        <v>0</v>
      </c>
      <c r="D184" s="93">
        <v>432</v>
      </c>
      <c r="E184" s="93">
        <v>311</v>
      </c>
      <c r="F184" s="93">
        <v>743</v>
      </c>
    </row>
    <row r="185" spans="1:6" x14ac:dyDescent="0.2">
      <c r="A185" s="95">
        <v>44681</v>
      </c>
      <c r="B185" s="92">
        <v>4</v>
      </c>
      <c r="C185" s="92">
        <v>0</v>
      </c>
      <c r="D185" s="93">
        <v>416</v>
      </c>
      <c r="E185" s="93">
        <v>304</v>
      </c>
      <c r="F185" s="93">
        <v>720</v>
      </c>
    </row>
    <row r="186" spans="1:6" x14ac:dyDescent="0.2">
      <c r="A186" s="95">
        <v>44712</v>
      </c>
      <c r="B186" s="92">
        <v>5</v>
      </c>
      <c r="C186" s="92">
        <v>1</v>
      </c>
      <c r="D186" s="93">
        <v>400</v>
      </c>
      <c r="E186" s="93">
        <v>344</v>
      </c>
      <c r="F186" s="93">
        <v>744</v>
      </c>
    </row>
    <row r="187" spans="1:6" x14ac:dyDescent="0.2">
      <c r="A187" s="95">
        <v>44742</v>
      </c>
      <c r="B187" s="92">
        <v>4</v>
      </c>
      <c r="C187" s="92">
        <v>0</v>
      </c>
      <c r="D187" s="93">
        <v>416</v>
      </c>
      <c r="E187" s="93">
        <v>304</v>
      </c>
      <c r="F187" s="93">
        <v>720</v>
      </c>
    </row>
    <row r="188" spans="1:6" x14ac:dyDescent="0.2">
      <c r="A188" s="95">
        <v>44773</v>
      </c>
      <c r="B188" s="92">
        <v>5</v>
      </c>
      <c r="C188" s="92">
        <v>1</v>
      </c>
      <c r="D188" s="93">
        <v>400</v>
      </c>
      <c r="E188" s="93">
        <v>344</v>
      </c>
      <c r="F188" s="93">
        <v>744</v>
      </c>
    </row>
    <row r="189" spans="1:6" x14ac:dyDescent="0.2">
      <c r="A189" s="95">
        <v>44804</v>
      </c>
      <c r="B189" s="92">
        <v>4</v>
      </c>
      <c r="C189" s="92">
        <v>0</v>
      </c>
      <c r="D189" s="93">
        <v>432</v>
      </c>
      <c r="E189" s="93">
        <v>312</v>
      </c>
      <c r="F189" s="93">
        <v>744</v>
      </c>
    </row>
    <row r="190" spans="1:6" x14ac:dyDescent="0.2">
      <c r="A190" s="95">
        <v>44834</v>
      </c>
      <c r="B190" s="92">
        <v>4</v>
      </c>
      <c r="C190" s="92">
        <v>1</v>
      </c>
      <c r="D190" s="93">
        <v>400</v>
      </c>
      <c r="E190" s="93">
        <v>320</v>
      </c>
      <c r="F190" s="93">
        <v>720</v>
      </c>
    </row>
    <row r="191" spans="1:6" x14ac:dyDescent="0.2">
      <c r="A191" s="95">
        <v>44865</v>
      </c>
      <c r="B191" s="92">
        <v>5</v>
      </c>
      <c r="C191" s="92">
        <v>0</v>
      </c>
      <c r="D191" s="93">
        <v>416</v>
      </c>
      <c r="E191" s="93">
        <v>328</v>
      </c>
      <c r="F191" s="93">
        <v>744</v>
      </c>
    </row>
    <row r="192" spans="1:6" x14ac:dyDescent="0.2">
      <c r="A192" s="95">
        <v>44895</v>
      </c>
      <c r="B192" s="92">
        <v>4</v>
      </c>
      <c r="C192" s="92">
        <v>1</v>
      </c>
      <c r="D192" s="93">
        <v>400</v>
      </c>
      <c r="E192" s="93">
        <v>321</v>
      </c>
      <c r="F192" s="93">
        <v>721</v>
      </c>
    </row>
    <row r="193" spans="1:6" x14ac:dyDescent="0.2">
      <c r="A193" s="95">
        <v>44926</v>
      </c>
      <c r="B193" s="92">
        <v>4</v>
      </c>
      <c r="C193" s="92">
        <v>1</v>
      </c>
      <c r="D193" s="93">
        <v>416</v>
      </c>
      <c r="E193" s="93">
        <v>328</v>
      </c>
      <c r="F193" s="93">
        <v>744</v>
      </c>
    </row>
    <row r="194" spans="1:6" x14ac:dyDescent="0.2">
      <c r="A194" s="95">
        <v>44957</v>
      </c>
      <c r="B194" s="92">
        <v>5</v>
      </c>
      <c r="C194" s="92">
        <v>1</v>
      </c>
      <c r="D194" s="93">
        <v>400</v>
      </c>
      <c r="E194" s="93">
        <v>344</v>
      </c>
      <c r="F194" s="93">
        <v>744</v>
      </c>
    </row>
    <row r="195" spans="1:6" x14ac:dyDescent="0.2">
      <c r="A195" s="95">
        <v>44985</v>
      </c>
      <c r="B195" s="92">
        <v>4</v>
      </c>
      <c r="C195" s="92">
        <v>0</v>
      </c>
      <c r="D195" s="93">
        <v>384</v>
      </c>
      <c r="E195" s="93">
        <v>288</v>
      </c>
      <c r="F195" s="93">
        <v>672</v>
      </c>
    </row>
    <row r="196" spans="1:6" x14ac:dyDescent="0.2">
      <c r="A196" s="95">
        <v>45016</v>
      </c>
      <c r="B196" s="92">
        <v>4</v>
      </c>
      <c r="C196" s="92">
        <v>0</v>
      </c>
      <c r="D196" s="93">
        <v>432</v>
      </c>
      <c r="E196" s="93">
        <v>311</v>
      </c>
      <c r="F196" s="93">
        <v>743</v>
      </c>
    </row>
    <row r="197" spans="1:6" x14ac:dyDescent="0.2">
      <c r="A197" s="95">
        <v>45046</v>
      </c>
      <c r="B197" s="92">
        <v>5</v>
      </c>
      <c r="C197" s="92">
        <v>0</v>
      </c>
      <c r="D197" s="93">
        <v>400</v>
      </c>
      <c r="E197" s="93">
        <v>320</v>
      </c>
      <c r="F197" s="93">
        <v>720</v>
      </c>
    </row>
    <row r="198" spans="1:6" x14ac:dyDescent="0.2">
      <c r="A198" s="95">
        <v>45077</v>
      </c>
      <c r="B198" s="92">
        <v>4</v>
      </c>
      <c r="C198" s="92">
        <v>1</v>
      </c>
      <c r="D198" s="93">
        <v>416</v>
      </c>
      <c r="E198" s="93">
        <v>328</v>
      </c>
      <c r="F198" s="93">
        <v>744</v>
      </c>
    </row>
    <row r="199" spans="1:6" x14ac:dyDescent="0.2">
      <c r="A199" s="95">
        <v>45107</v>
      </c>
      <c r="B199" s="92">
        <v>4</v>
      </c>
      <c r="C199" s="92">
        <v>0</v>
      </c>
      <c r="D199" s="93">
        <v>416</v>
      </c>
      <c r="E199" s="93">
        <v>304</v>
      </c>
      <c r="F199" s="93">
        <v>720</v>
      </c>
    </row>
    <row r="200" spans="1:6" x14ac:dyDescent="0.2">
      <c r="A200" s="95">
        <v>45138</v>
      </c>
      <c r="B200" s="92">
        <v>5</v>
      </c>
      <c r="C200" s="92">
        <v>1</v>
      </c>
      <c r="D200" s="93">
        <v>400</v>
      </c>
      <c r="E200" s="93">
        <v>344</v>
      </c>
      <c r="F200" s="93">
        <v>744</v>
      </c>
    </row>
    <row r="201" spans="1:6" x14ac:dyDescent="0.2">
      <c r="A201" s="95">
        <v>45169</v>
      </c>
      <c r="B201" s="92">
        <v>4</v>
      </c>
      <c r="C201" s="92">
        <v>0</v>
      </c>
      <c r="D201" s="93">
        <v>432</v>
      </c>
      <c r="E201" s="93">
        <v>312</v>
      </c>
      <c r="F201" s="93">
        <v>744</v>
      </c>
    </row>
    <row r="202" spans="1:6" x14ac:dyDescent="0.2">
      <c r="A202" s="95">
        <v>45199</v>
      </c>
      <c r="B202" s="92">
        <v>4</v>
      </c>
      <c r="C202" s="92">
        <v>1</v>
      </c>
      <c r="D202" s="93">
        <v>400</v>
      </c>
      <c r="E202" s="93">
        <v>320</v>
      </c>
      <c r="F202" s="93">
        <v>720</v>
      </c>
    </row>
    <row r="203" spans="1:6" x14ac:dyDescent="0.2">
      <c r="A203" s="95">
        <v>45230</v>
      </c>
      <c r="B203" s="92">
        <v>5</v>
      </c>
      <c r="C203" s="92">
        <v>0</v>
      </c>
      <c r="D203" s="93">
        <v>416</v>
      </c>
      <c r="E203" s="93">
        <v>328</v>
      </c>
      <c r="F203" s="93">
        <v>744</v>
      </c>
    </row>
    <row r="204" spans="1:6" x14ac:dyDescent="0.2">
      <c r="A204" s="95">
        <v>45260</v>
      </c>
      <c r="B204" s="92">
        <v>4</v>
      </c>
      <c r="C204" s="92">
        <v>1</v>
      </c>
      <c r="D204" s="93">
        <v>400</v>
      </c>
      <c r="E204" s="93">
        <v>321</v>
      </c>
      <c r="F204" s="93">
        <v>721</v>
      </c>
    </row>
    <row r="205" spans="1:6" x14ac:dyDescent="0.2">
      <c r="A205" s="95">
        <v>45291</v>
      </c>
      <c r="B205" s="92">
        <v>5</v>
      </c>
      <c r="C205" s="92">
        <v>1</v>
      </c>
      <c r="D205" s="93">
        <v>400</v>
      </c>
      <c r="E205" s="93">
        <v>344</v>
      </c>
      <c r="F205" s="93">
        <v>744</v>
      </c>
    </row>
    <row r="206" spans="1:6" x14ac:dyDescent="0.2">
      <c r="A206" s="95">
        <v>45322</v>
      </c>
      <c r="B206" s="92">
        <v>4</v>
      </c>
      <c r="C206" s="92">
        <v>1</v>
      </c>
      <c r="D206" s="93">
        <v>416</v>
      </c>
      <c r="E206" s="93">
        <v>328</v>
      </c>
      <c r="F206" s="93">
        <v>744</v>
      </c>
    </row>
    <row r="207" spans="1:6" x14ac:dyDescent="0.2">
      <c r="A207" s="95">
        <v>45351</v>
      </c>
      <c r="B207" s="92">
        <v>4</v>
      </c>
      <c r="C207" s="92">
        <v>0</v>
      </c>
      <c r="D207" s="93">
        <v>400</v>
      </c>
      <c r="E207" s="93">
        <v>296</v>
      </c>
      <c r="F207" s="93">
        <v>696</v>
      </c>
    </row>
    <row r="208" spans="1:6" x14ac:dyDescent="0.2">
      <c r="A208" s="95">
        <v>45382</v>
      </c>
      <c r="B208" s="92">
        <v>5</v>
      </c>
      <c r="C208" s="92">
        <v>0</v>
      </c>
      <c r="D208" s="93">
        <v>416</v>
      </c>
      <c r="E208" s="93">
        <v>327</v>
      </c>
      <c r="F208" s="93">
        <v>743</v>
      </c>
    </row>
    <row r="209" spans="1:6" x14ac:dyDescent="0.2">
      <c r="A209" s="95">
        <v>45412</v>
      </c>
      <c r="B209" s="92">
        <v>4</v>
      </c>
      <c r="C209" s="92">
        <v>0</v>
      </c>
      <c r="D209" s="93">
        <v>416</v>
      </c>
      <c r="E209" s="93">
        <v>304</v>
      </c>
      <c r="F209" s="93">
        <v>720</v>
      </c>
    </row>
    <row r="210" spans="1:6" x14ac:dyDescent="0.2">
      <c r="A210" s="95">
        <v>45443</v>
      </c>
      <c r="B210" s="92">
        <v>4</v>
      </c>
      <c r="C210" s="92">
        <v>1</v>
      </c>
      <c r="D210" s="93">
        <v>416</v>
      </c>
      <c r="E210" s="93">
        <v>328</v>
      </c>
      <c r="F210" s="93">
        <v>744</v>
      </c>
    </row>
    <row r="211" spans="1:6" x14ac:dyDescent="0.2">
      <c r="A211" s="95">
        <v>45473</v>
      </c>
      <c r="B211" s="92">
        <v>5</v>
      </c>
      <c r="C211" s="92">
        <v>0</v>
      </c>
      <c r="D211" s="93">
        <v>400</v>
      </c>
      <c r="E211" s="93">
        <v>320</v>
      </c>
      <c r="F211" s="93">
        <v>720</v>
      </c>
    </row>
    <row r="212" spans="1:6" x14ac:dyDescent="0.2">
      <c r="A212" s="95">
        <v>45504</v>
      </c>
      <c r="B212" s="92">
        <v>4</v>
      </c>
      <c r="C212" s="92">
        <v>1</v>
      </c>
      <c r="D212" s="93">
        <v>416</v>
      </c>
      <c r="E212" s="93">
        <v>328</v>
      </c>
      <c r="F212" s="93">
        <v>744</v>
      </c>
    </row>
    <row r="213" spans="1:6" x14ac:dyDescent="0.2">
      <c r="A213" s="95">
        <v>45535</v>
      </c>
      <c r="B213" s="92">
        <v>4</v>
      </c>
      <c r="C213" s="92">
        <v>0</v>
      </c>
      <c r="D213" s="93">
        <v>432</v>
      </c>
      <c r="E213" s="93">
        <v>312</v>
      </c>
      <c r="F213" s="93">
        <v>744</v>
      </c>
    </row>
    <row r="214" spans="1:6" x14ac:dyDescent="0.2">
      <c r="A214" s="95">
        <v>45565</v>
      </c>
      <c r="B214" s="92">
        <v>5</v>
      </c>
      <c r="C214" s="92">
        <v>1</v>
      </c>
      <c r="D214" s="93">
        <v>384</v>
      </c>
      <c r="E214" s="93">
        <v>336</v>
      </c>
      <c r="F214" s="93">
        <v>720</v>
      </c>
    </row>
    <row r="215" spans="1:6" x14ac:dyDescent="0.2">
      <c r="A215" s="95">
        <v>45596</v>
      </c>
      <c r="B215" s="92">
        <v>4</v>
      </c>
      <c r="C215" s="92">
        <v>0</v>
      </c>
      <c r="D215" s="93">
        <v>432</v>
      </c>
      <c r="E215" s="93">
        <v>312</v>
      </c>
      <c r="F215" s="93">
        <v>744</v>
      </c>
    </row>
    <row r="216" spans="1:6" x14ac:dyDescent="0.2">
      <c r="A216" s="95">
        <v>45626</v>
      </c>
      <c r="B216" s="92">
        <v>4</v>
      </c>
      <c r="C216" s="92">
        <v>1</v>
      </c>
      <c r="D216" s="93">
        <v>400</v>
      </c>
      <c r="E216" s="93">
        <v>321</v>
      </c>
      <c r="F216" s="93">
        <v>721</v>
      </c>
    </row>
    <row r="217" spans="1:6" x14ac:dyDescent="0.2">
      <c r="A217" s="95">
        <v>45657</v>
      </c>
      <c r="B217" s="92">
        <v>5</v>
      </c>
      <c r="C217" s="92">
        <v>1</v>
      </c>
      <c r="D217" s="93">
        <v>400</v>
      </c>
      <c r="E217" s="93">
        <v>344</v>
      </c>
      <c r="F217" s="93">
        <v>744</v>
      </c>
    </row>
    <row r="218" spans="1:6" x14ac:dyDescent="0.2">
      <c r="A218" s="95">
        <v>45688</v>
      </c>
      <c r="B218" s="92">
        <v>4</v>
      </c>
      <c r="C218" s="92">
        <v>1</v>
      </c>
      <c r="D218" s="93">
        <v>416</v>
      </c>
      <c r="E218" s="93">
        <v>328</v>
      </c>
      <c r="F218" s="93">
        <v>744</v>
      </c>
    </row>
    <row r="219" spans="1:6" x14ac:dyDescent="0.2">
      <c r="A219" s="95">
        <v>45716</v>
      </c>
      <c r="B219" s="92">
        <v>4</v>
      </c>
      <c r="C219" s="92">
        <v>0</v>
      </c>
      <c r="D219" s="93">
        <v>384</v>
      </c>
      <c r="E219" s="93">
        <v>288</v>
      </c>
      <c r="F219" s="93">
        <v>672</v>
      </c>
    </row>
    <row r="220" spans="1:6" x14ac:dyDescent="0.2">
      <c r="A220" s="95">
        <v>45747</v>
      </c>
      <c r="B220" s="92">
        <v>5</v>
      </c>
      <c r="C220" s="92">
        <v>0</v>
      </c>
      <c r="D220" s="93">
        <v>416</v>
      </c>
      <c r="E220" s="93">
        <v>327</v>
      </c>
      <c r="F220" s="93">
        <v>743</v>
      </c>
    </row>
    <row r="221" spans="1:6" x14ac:dyDescent="0.2">
      <c r="A221" s="95">
        <v>45777</v>
      </c>
      <c r="B221" s="92">
        <v>4</v>
      </c>
      <c r="C221" s="92">
        <v>0</v>
      </c>
      <c r="D221" s="93">
        <v>416</v>
      </c>
      <c r="E221" s="93">
        <v>304</v>
      </c>
      <c r="F221" s="93">
        <v>720</v>
      </c>
    </row>
    <row r="222" spans="1:6" x14ac:dyDescent="0.2">
      <c r="A222" s="95">
        <v>45808</v>
      </c>
      <c r="B222" s="92">
        <v>4</v>
      </c>
      <c r="C222" s="92">
        <v>1</v>
      </c>
      <c r="D222" s="93">
        <v>416</v>
      </c>
      <c r="E222" s="93">
        <v>328</v>
      </c>
      <c r="F222" s="93">
        <v>744</v>
      </c>
    </row>
    <row r="223" spans="1:6" x14ac:dyDescent="0.2">
      <c r="A223" s="95">
        <v>45838</v>
      </c>
      <c r="B223" s="92">
        <v>5</v>
      </c>
      <c r="C223" s="92">
        <v>0</v>
      </c>
      <c r="D223" s="93">
        <v>400</v>
      </c>
      <c r="E223" s="93">
        <v>320</v>
      </c>
      <c r="F223" s="93">
        <v>720</v>
      </c>
    </row>
    <row r="224" spans="1:6" x14ac:dyDescent="0.2">
      <c r="A224" s="95">
        <v>45869</v>
      </c>
      <c r="B224" s="92">
        <v>4</v>
      </c>
      <c r="C224" s="92">
        <v>1</v>
      </c>
      <c r="D224" s="93">
        <v>416</v>
      </c>
      <c r="E224" s="93">
        <v>328</v>
      </c>
      <c r="F224" s="93">
        <v>744</v>
      </c>
    </row>
    <row r="225" spans="1:6" x14ac:dyDescent="0.2">
      <c r="A225" s="95">
        <v>45900</v>
      </c>
      <c r="B225" s="92">
        <v>5</v>
      </c>
      <c r="C225" s="92">
        <v>0</v>
      </c>
      <c r="D225" s="93">
        <v>416</v>
      </c>
      <c r="E225" s="93">
        <v>328</v>
      </c>
      <c r="F225" s="93">
        <v>744</v>
      </c>
    </row>
    <row r="226" spans="1:6" x14ac:dyDescent="0.2">
      <c r="A226" s="95">
        <v>45930</v>
      </c>
      <c r="B226" s="92">
        <v>4</v>
      </c>
      <c r="C226" s="92">
        <v>1</v>
      </c>
      <c r="D226" s="93">
        <v>400</v>
      </c>
      <c r="E226" s="93">
        <v>320</v>
      </c>
      <c r="F226" s="93">
        <v>720</v>
      </c>
    </row>
    <row r="227" spans="1:6" x14ac:dyDescent="0.2">
      <c r="A227" s="95">
        <v>45961</v>
      </c>
      <c r="B227" s="92">
        <v>4</v>
      </c>
      <c r="C227" s="92">
        <v>0</v>
      </c>
      <c r="D227" s="93">
        <v>432</v>
      </c>
      <c r="E227" s="93">
        <v>312</v>
      </c>
      <c r="F227" s="93">
        <v>744</v>
      </c>
    </row>
    <row r="228" spans="1:6" x14ac:dyDescent="0.2">
      <c r="A228" s="95">
        <v>45991</v>
      </c>
      <c r="B228" s="92">
        <v>5</v>
      </c>
      <c r="C228" s="92">
        <v>1</v>
      </c>
      <c r="D228" s="93">
        <v>384</v>
      </c>
      <c r="E228" s="93">
        <v>337</v>
      </c>
      <c r="F228" s="93">
        <v>721</v>
      </c>
    </row>
    <row r="229" spans="1:6" x14ac:dyDescent="0.2">
      <c r="A229" s="95">
        <v>46022</v>
      </c>
      <c r="B229" s="92">
        <v>4</v>
      </c>
      <c r="C229" s="92">
        <v>1</v>
      </c>
      <c r="D229" s="93">
        <v>416</v>
      </c>
      <c r="E229" s="93">
        <v>328</v>
      </c>
      <c r="F229" s="93">
        <v>744</v>
      </c>
    </row>
    <row r="230" spans="1:6" x14ac:dyDescent="0.2">
      <c r="A230" s="95">
        <v>46053</v>
      </c>
      <c r="B230" s="92">
        <v>4</v>
      </c>
      <c r="C230" s="92">
        <v>1</v>
      </c>
      <c r="D230" s="93">
        <v>416</v>
      </c>
      <c r="E230" s="93">
        <v>328</v>
      </c>
      <c r="F230" s="93">
        <v>744</v>
      </c>
    </row>
    <row r="231" spans="1:6" x14ac:dyDescent="0.2">
      <c r="A231" s="95">
        <v>46081</v>
      </c>
      <c r="B231" s="92">
        <v>4</v>
      </c>
      <c r="C231" s="92">
        <v>0</v>
      </c>
      <c r="D231" s="93">
        <v>384</v>
      </c>
      <c r="E231" s="93">
        <v>288</v>
      </c>
      <c r="F231" s="93">
        <v>672</v>
      </c>
    </row>
    <row r="232" spans="1:6" x14ac:dyDescent="0.2">
      <c r="A232" s="95">
        <v>46112</v>
      </c>
      <c r="B232" s="92">
        <v>5</v>
      </c>
      <c r="C232" s="92">
        <v>0</v>
      </c>
      <c r="D232" s="93">
        <v>416</v>
      </c>
      <c r="E232" s="93">
        <v>327</v>
      </c>
      <c r="F232" s="93">
        <v>743</v>
      </c>
    </row>
    <row r="233" spans="1:6" x14ac:dyDescent="0.2">
      <c r="A233" s="95">
        <v>46142</v>
      </c>
      <c r="B233" s="92">
        <v>4</v>
      </c>
      <c r="C233" s="92">
        <v>0</v>
      </c>
      <c r="D233" s="93">
        <v>416</v>
      </c>
      <c r="E233" s="93">
        <v>304</v>
      </c>
      <c r="F233" s="93">
        <v>720</v>
      </c>
    </row>
    <row r="234" spans="1:6" x14ac:dyDescent="0.2">
      <c r="A234" s="95">
        <v>46173</v>
      </c>
      <c r="B234" s="92">
        <v>5</v>
      </c>
      <c r="C234" s="92">
        <v>1</v>
      </c>
      <c r="D234" s="93">
        <v>400</v>
      </c>
      <c r="E234" s="93">
        <v>344</v>
      </c>
      <c r="F234" s="93">
        <v>744</v>
      </c>
    </row>
    <row r="235" spans="1:6" x14ac:dyDescent="0.2">
      <c r="A235" s="95">
        <v>46203</v>
      </c>
      <c r="B235" s="92">
        <v>4</v>
      </c>
      <c r="C235" s="92">
        <v>0</v>
      </c>
      <c r="D235" s="93">
        <v>416</v>
      </c>
      <c r="E235" s="93">
        <v>304</v>
      </c>
      <c r="F235" s="93">
        <v>720</v>
      </c>
    </row>
    <row r="236" spans="1:6" x14ac:dyDescent="0.2">
      <c r="A236" s="95">
        <v>46234</v>
      </c>
      <c r="B236" s="92">
        <v>4</v>
      </c>
      <c r="C236" s="92">
        <v>1</v>
      </c>
      <c r="D236" s="93">
        <v>416</v>
      </c>
      <c r="E236" s="93">
        <v>328</v>
      </c>
      <c r="F236" s="93">
        <v>744</v>
      </c>
    </row>
    <row r="237" spans="1:6" x14ac:dyDescent="0.2">
      <c r="A237" s="95">
        <v>46265</v>
      </c>
      <c r="B237" s="92">
        <v>5</v>
      </c>
      <c r="C237" s="92">
        <v>0</v>
      </c>
      <c r="D237" s="93">
        <v>416</v>
      </c>
      <c r="E237" s="93">
        <v>328</v>
      </c>
      <c r="F237" s="93">
        <v>744</v>
      </c>
    </row>
    <row r="238" spans="1:6" x14ac:dyDescent="0.2">
      <c r="A238" s="95">
        <v>46295</v>
      </c>
      <c r="B238" s="92">
        <v>4</v>
      </c>
      <c r="C238" s="92">
        <v>1</v>
      </c>
      <c r="D238" s="93">
        <v>400</v>
      </c>
      <c r="E238" s="93">
        <v>320</v>
      </c>
      <c r="F238" s="93">
        <v>720</v>
      </c>
    </row>
    <row r="239" spans="1:6" x14ac:dyDescent="0.2">
      <c r="A239" s="95">
        <v>46326</v>
      </c>
      <c r="B239" s="92">
        <v>4</v>
      </c>
      <c r="C239" s="92">
        <v>0</v>
      </c>
      <c r="D239" s="93">
        <v>432</v>
      </c>
      <c r="E239" s="93">
        <v>312</v>
      </c>
      <c r="F239" s="93">
        <v>744</v>
      </c>
    </row>
    <row r="240" spans="1:6" x14ac:dyDescent="0.2">
      <c r="A240" s="95">
        <v>46356</v>
      </c>
      <c r="B240" s="92">
        <v>5</v>
      </c>
      <c r="C240" s="92">
        <v>1</v>
      </c>
      <c r="D240" s="93">
        <v>384</v>
      </c>
      <c r="E240" s="93">
        <v>337</v>
      </c>
      <c r="F240" s="93">
        <v>721</v>
      </c>
    </row>
    <row r="241" spans="1:6" x14ac:dyDescent="0.2">
      <c r="A241" s="95">
        <v>46387</v>
      </c>
      <c r="B241" s="92">
        <v>4</v>
      </c>
      <c r="C241" s="92">
        <v>1</v>
      </c>
      <c r="D241" s="93">
        <v>416</v>
      </c>
      <c r="E241" s="93">
        <v>328</v>
      </c>
      <c r="F241" s="93">
        <v>744</v>
      </c>
    </row>
    <row r="242" spans="1:6" x14ac:dyDescent="0.2">
      <c r="A242" s="95">
        <v>46418</v>
      </c>
      <c r="B242" s="92">
        <v>5</v>
      </c>
      <c r="C242" s="92">
        <v>1</v>
      </c>
      <c r="D242" s="93">
        <v>400</v>
      </c>
      <c r="E242" s="93">
        <v>344</v>
      </c>
      <c r="F242" s="93">
        <v>744</v>
      </c>
    </row>
    <row r="243" spans="1:6" x14ac:dyDescent="0.2">
      <c r="A243" s="95">
        <v>46446</v>
      </c>
      <c r="B243" s="92">
        <v>4</v>
      </c>
      <c r="C243" s="92">
        <v>0</v>
      </c>
      <c r="D243" s="93">
        <v>384</v>
      </c>
      <c r="E243" s="93">
        <v>288</v>
      </c>
      <c r="F243" s="93">
        <v>672</v>
      </c>
    </row>
    <row r="244" spans="1:6" x14ac:dyDescent="0.2">
      <c r="A244" s="95">
        <v>46477</v>
      </c>
      <c r="B244" s="92">
        <v>4</v>
      </c>
      <c r="C244" s="92">
        <v>0</v>
      </c>
      <c r="D244" s="93">
        <v>432</v>
      </c>
      <c r="E244" s="93">
        <v>311</v>
      </c>
      <c r="F244" s="93">
        <v>743</v>
      </c>
    </row>
    <row r="245" spans="1:6" x14ac:dyDescent="0.2">
      <c r="A245" s="95">
        <v>46507</v>
      </c>
      <c r="B245" s="92">
        <v>4</v>
      </c>
      <c r="C245" s="92">
        <v>0</v>
      </c>
      <c r="D245" s="93">
        <v>416</v>
      </c>
      <c r="E245" s="93">
        <v>304</v>
      </c>
      <c r="F245" s="93">
        <v>720</v>
      </c>
    </row>
    <row r="246" spans="1:6" x14ac:dyDescent="0.2">
      <c r="A246" s="95">
        <v>46538</v>
      </c>
      <c r="B246" s="92">
        <v>5</v>
      </c>
      <c r="C246" s="92">
        <v>1</v>
      </c>
      <c r="D246" s="93">
        <v>400</v>
      </c>
      <c r="E246" s="93">
        <v>344</v>
      </c>
      <c r="F246" s="93">
        <v>744</v>
      </c>
    </row>
    <row r="247" spans="1:6" x14ac:dyDescent="0.2">
      <c r="A247" s="95">
        <v>46568</v>
      </c>
      <c r="B247" s="92">
        <v>4</v>
      </c>
      <c r="C247" s="92">
        <v>0</v>
      </c>
      <c r="D247" s="93">
        <v>416</v>
      </c>
      <c r="E247" s="93">
        <v>304</v>
      </c>
      <c r="F247" s="93">
        <v>720</v>
      </c>
    </row>
    <row r="248" spans="1:6" x14ac:dyDescent="0.2">
      <c r="A248" s="95">
        <v>46599</v>
      </c>
      <c r="B248" s="92">
        <v>4</v>
      </c>
      <c r="C248" s="92">
        <v>1</v>
      </c>
      <c r="D248" s="93">
        <v>416</v>
      </c>
      <c r="E248" s="93">
        <v>328</v>
      </c>
      <c r="F248" s="93">
        <v>744</v>
      </c>
    </row>
    <row r="249" spans="1:6" x14ac:dyDescent="0.2">
      <c r="A249" s="95">
        <v>46630</v>
      </c>
      <c r="B249" s="92">
        <v>5</v>
      </c>
      <c r="C249" s="92">
        <v>0</v>
      </c>
      <c r="D249" s="93">
        <v>416</v>
      </c>
      <c r="E249" s="93">
        <v>328</v>
      </c>
      <c r="F249" s="93">
        <v>744</v>
      </c>
    </row>
    <row r="250" spans="1:6" x14ac:dyDescent="0.2">
      <c r="A250" s="95">
        <v>46660</v>
      </c>
      <c r="B250" s="92">
        <v>4</v>
      </c>
      <c r="C250" s="92">
        <v>1</v>
      </c>
      <c r="D250" s="93">
        <v>400</v>
      </c>
      <c r="E250" s="93">
        <v>320</v>
      </c>
      <c r="F250" s="93">
        <v>720</v>
      </c>
    </row>
    <row r="251" spans="1:6" x14ac:dyDescent="0.2">
      <c r="A251" s="95">
        <v>46691</v>
      </c>
      <c r="B251" s="92">
        <v>5</v>
      </c>
      <c r="C251" s="92">
        <v>0</v>
      </c>
      <c r="D251" s="93">
        <v>416</v>
      </c>
      <c r="E251" s="93">
        <v>328</v>
      </c>
      <c r="F251" s="93">
        <v>744</v>
      </c>
    </row>
    <row r="252" spans="1:6" x14ac:dyDescent="0.2">
      <c r="A252" s="95">
        <v>46721</v>
      </c>
      <c r="B252" s="92">
        <v>4</v>
      </c>
      <c r="C252" s="92">
        <v>1</v>
      </c>
      <c r="D252" s="93">
        <v>400</v>
      </c>
      <c r="E252" s="93">
        <v>321</v>
      </c>
      <c r="F252" s="93">
        <v>721</v>
      </c>
    </row>
    <row r="253" spans="1:6" x14ac:dyDescent="0.2">
      <c r="A253" s="95">
        <v>46752</v>
      </c>
      <c r="B253" s="92">
        <v>4</v>
      </c>
      <c r="C253" s="92">
        <v>1</v>
      </c>
      <c r="D253" s="93">
        <v>416</v>
      </c>
      <c r="E253" s="93">
        <v>328</v>
      </c>
      <c r="F253" s="93">
        <v>744</v>
      </c>
    </row>
    <row r="254" spans="1:6" x14ac:dyDescent="0.2">
      <c r="A254" s="95">
        <v>46783</v>
      </c>
      <c r="B254" s="92">
        <v>5</v>
      </c>
      <c r="C254" s="92">
        <v>1</v>
      </c>
      <c r="D254" s="93">
        <v>400</v>
      </c>
      <c r="E254" s="93">
        <v>344</v>
      </c>
      <c r="F254" s="93">
        <v>744</v>
      </c>
    </row>
    <row r="255" spans="1:6" x14ac:dyDescent="0.2">
      <c r="A255" s="95">
        <v>46812</v>
      </c>
      <c r="B255" s="92">
        <v>4</v>
      </c>
      <c r="C255" s="92">
        <v>0</v>
      </c>
      <c r="D255" s="93">
        <v>400</v>
      </c>
      <c r="E255" s="93">
        <v>296</v>
      </c>
      <c r="F255" s="93">
        <v>696</v>
      </c>
    </row>
    <row r="256" spans="1:6" x14ac:dyDescent="0.2">
      <c r="A256" s="95">
        <v>46843</v>
      </c>
      <c r="B256" s="92">
        <v>4</v>
      </c>
      <c r="C256" s="92">
        <v>0</v>
      </c>
      <c r="D256" s="93">
        <v>432</v>
      </c>
      <c r="E256" s="93">
        <v>311</v>
      </c>
      <c r="F256" s="93">
        <v>743</v>
      </c>
    </row>
    <row r="257" spans="1:6" x14ac:dyDescent="0.2">
      <c r="A257" s="95">
        <v>46873</v>
      </c>
      <c r="B257" s="92">
        <v>5</v>
      </c>
      <c r="C257" s="92">
        <v>0</v>
      </c>
      <c r="D257" s="93">
        <v>400</v>
      </c>
      <c r="E257" s="93">
        <v>320</v>
      </c>
      <c r="F257" s="93">
        <v>720</v>
      </c>
    </row>
    <row r="258" spans="1:6" x14ac:dyDescent="0.2">
      <c r="A258" s="95">
        <v>46904</v>
      </c>
      <c r="B258" s="92">
        <v>4</v>
      </c>
      <c r="C258" s="92">
        <v>1</v>
      </c>
      <c r="D258" s="93">
        <v>416</v>
      </c>
      <c r="E258" s="93">
        <v>328</v>
      </c>
      <c r="F258" s="93">
        <v>744</v>
      </c>
    </row>
    <row r="259" spans="1:6" x14ac:dyDescent="0.2">
      <c r="A259" s="95">
        <v>46934</v>
      </c>
      <c r="B259" s="92">
        <v>4</v>
      </c>
      <c r="C259" s="92">
        <v>0</v>
      </c>
      <c r="D259" s="93">
        <v>416</v>
      </c>
      <c r="E259" s="93">
        <v>304</v>
      </c>
      <c r="F259" s="93">
        <v>720</v>
      </c>
    </row>
    <row r="260" spans="1:6" x14ac:dyDescent="0.2">
      <c r="A260" s="95">
        <v>46965</v>
      </c>
      <c r="B260" s="92">
        <v>5</v>
      </c>
      <c r="C260" s="92">
        <v>1</v>
      </c>
      <c r="D260" s="93">
        <v>400</v>
      </c>
      <c r="E260" s="93">
        <v>344</v>
      </c>
      <c r="F260" s="93">
        <v>744</v>
      </c>
    </row>
    <row r="261" spans="1:6" x14ac:dyDescent="0.2">
      <c r="A261" s="95">
        <v>46996</v>
      </c>
      <c r="B261" s="92">
        <v>4</v>
      </c>
      <c r="C261" s="92">
        <v>0</v>
      </c>
      <c r="D261" s="93">
        <v>432</v>
      </c>
      <c r="E261" s="93">
        <v>312</v>
      </c>
      <c r="F261" s="93">
        <v>744</v>
      </c>
    </row>
    <row r="262" spans="1:6" x14ac:dyDescent="0.2">
      <c r="A262" s="95">
        <v>47026</v>
      </c>
      <c r="B262" s="92">
        <v>4</v>
      </c>
      <c r="C262" s="92">
        <v>1</v>
      </c>
      <c r="D262" s="93">
        <v>400</v>
      </c>
      <c r="E262" s="93">
        <v>320</v>
      </c>
      <c r="F262" s="93">
        <v>720</v>
      </c>
    </row>
    <row r="263" spans="1:6" x14ac:dyDescent="0.2">
      <c r="A263" s="95">
        <v>47057</v>
      </c>
      <c r="B263" s="92">
        <v>5</v>
      </c>
      <c r="C263" s="92">
        <v>0</v>
      </c>
      <c r="D263" s="93">
        <v>416</v>
      </c>
      <c r="E263" s="93">
        <v>328</v>
      </c>
      <c r="F263" s="93">
        <v>744</v>
      </c>
    </row>
    <row r="264" spans="1:6" x14ac:dyDescent="0.2">
      <c r="A264" s="95">
        <v>47087</v>
      </c>
      <c r="B264" s="92">
        <v>4</v>
      </c>
      <c r="C264" s="92">
        <v>1</v>
      </c>
      <c r="D264" s="93">
        <v>400</v>
      </c>
      <c r="E264" s="93">
        <v>321</v>
      </c>
      <c r="F264" s="93">
        <v>721</v>
      </c>
    </row>
    <row r="265" spans="1:6" x14ac:dyDescent="0.2">
      <c r="A265" s="95">
        <v>47118</v>
      </c>
      <c r="B265" s="92">
        <v>5</v>
      </c>
      <c r="C265" s="92">
        <v>1</v>
      </c>
      <c r="D265" s="93">
        <v>400</v>
      </c>
      <c r="E265" s="93">
        <v>344</v>
      </c>
      <c r="F265" s="93">
        <v>744</v>
      </c>
    </row>
    <row r="266" spans="1:6" x14ac:dyDescent="0.2">
      <c r="A266" s="95">
        <v>47149</v>
      </c>
      <c r="B266" s="92">
        <v>4</v>
      </c>
      <c r="C266" s="92">
        <v>1</v>
      </c>
      <c r="D266" s="93">
        <v>416</v>
      </c>
      <c r="E266" s="93">
        <v>328</v>
      </c>
      <c r="F266" s="93">
        <v>744</v>
      </c>
    </row>
    <row r="267" spans="1:6" x14ac:dyDescent="0.2">
      <c r="A267" s="95">
        <v>47177</v>
      </c>
      <c r="B267" s="92">
        <v>4</v>
      </c>
      <c r="C267" s="92">
        <v>0</v>
      </c>
      <c r="D267" s="93">
        <v>384</v>
      </c>
      <c r="E267" s="93">
        <v>288</v>
      </c>
      <c r="F267" s="93">
        <v>672</v>
      </c>
    </row>
    <row r="268" spans="1:6" x14ac:dyDescent="0.2">
      <c r="A268" s="95">
        <v>47208</v>
      </c>
      <c r="B268" s="92">
        <v>4</v>
      </c>
      <c r="C268" s="92">
        <v>0</v>
      </c>
      <c r="D268" s="93">
        <v>432</v>
      </c>
      <c r="E268" s="93">
        <v>311</v>
      </c>
      <c r="F268" s="93">
        <v>743</v>
      </c>
    </row>
    <row r="269" spans="1:6" x14ac:dyDescent="0.2">
      <c r="A269" s="95">
        <v>47238</v>
      </c>
      <c r="B269" s="92">
        <v>5</v>
      </c>
      <c r="C269" s="92">
        <v>0</v>
      </c>
      <c r="D269" s="93">
        <v>400</v>
      </c>
      <c r="E269" s="93">
        <v>320</v>
      </c>
      <c r="F269" s="93">
        <v>720</v>
      </c>
    </row>
    <row r="270" spans="1:6" x14ac:dyDescent="0.2">
      <c r="A270" s="95">
        <v>47269</v>
      </c>
      <c r="B270" s="92">
        <v>4</v>
      </c>
      <c r="C270" s="92">
        <v>1</v>
      </c>
      <c r="D270" s="93">
        <v>416</v>
      </c>
      <c r="E270" s="93">
        <v>328</v>
      </c>
      <c r="F270" s="93">
        <v>744</v>
      </c>
    </row>
    <row r="271" spans="1:6" x14ac:dyDescent="0.2">
      <c r="A271" s="95">
        <v>47299</v>
      </c>
      <c r="B271" s="92">
        <v>4</v>
      </c>
      <c r="C271" s="92">
        <v>0</v>
      </c>
      <c r="D271" s="93">
        <v>416</v>
      </c>
      <c r="E271" s="93">
        <v>304</v>
      </c>
      <c r="F271" s="93">
        <v>720</v>
      </c>
    </row>
    <row r="272" spans="1:6" x14ac:dyDescent="0.2">
      <c r="A272" s="95">
        <v>47330</v>
      </c>
      <c r="B272" s="92">
        <v>5</v>
      </c>
      <c r="C272" s="92">
        <v>1</v>
      </c>
      <c r="D272" s="93">
        <v>400</v>
      </c>
      <c r="E272" s="93">
        <v>344</v>
      </c>
      <c r="F272" s="93">
        <v>744</v>
      </c>
    </row>
    <row r="273" spans="1:6" x14ac:dyDescent="0.2">
      <c r="A273" s="95">
        <v>47361</v>
      </c>
      <c r="B273" s="92">
        <v>4</v>
      </c>
      <c r="C273" s="92">
        <v>0</v>
      </c>
      <c r="D273" s="93">
        <v>432</v>
      </c>
      <c r="E273" s="93">
        <v>312</v>
      </c>
      <c r="F273" s="93">
        <v>744</v>
      </c>
    </row>
    <row r="274" spans="1:6" x14ac:dyDescent="0.2">
      <c r="A274" s="95">
        <v>47391</v>
      </c>
      <c r="B274" s="92">
        <v>5</v>
      </c>
      <c r="C274" s="92">
        <v>1</v>
      </c>
      <c r="D274" s="93">
        <v>384</v>
      </c>
      <c r="E274" s="93">
        <v>336</v>
      </c>
      <c r="F274" s="93">
        <v>720</v>
      </c>
    </row>
    <row r="275" spans="1:6" x14ac:dyDescent="0.2">
      <c r="A275" s="95">
        <v>47422</v>
      </c>
      <c r="B275" s="92">
        <v>4</v>
      </c>
      <c r="C275" s="92">
        <v>0</v>
      </c>
      <c r="D275" s="93">
        <v>432</v>
      </c>
      <c r="E275" s="93">
        <v>312</v>
      </c>
      <c r="F275" s="93">
        <v>744</v>
      </c>
    </row>
    <row r="276" spans="1:6" x14ac:dyDescent="0.2">
      <c r="A276" s="95">
        <v>47452</v>
      </c>
      <c r="B276" s="92">
        <v>4</v>
      </c>
      <c r="C276" s="92">
        <v>1</v>
      </c>
      <c r="D276" s="93">
        <v>400</v>
      </c>
      <c r="E276" s="93">
        <v>321</v>
      </c>
      <c r="F276" s="93">
        <v>721</v>
      </c>
    </row>
    <row r="277" spans="1:6" x14ac:dyDescent="0.2">
      <c r="A277" s="95">
        <v>47483</v>
      </c>
      <c r="B277" s="92">
        <v>5</v>
      </c>
      <c r="C277" s="92">
        <v>1</v>
      </c>
      <c r="D277" s="93">
        <v>400</v>
      </c>
      <c r="E277" s="93">
        <v>344</v>
      </c>
      <c r="F277" s="93">
        <v>744</v>
      </c>
    </row>
    <row r="278" spans="1:6" x14ac:dyDescent="0.2">
      <c r="A278" s="95">
        <v>47514</v>
      </c>
      <c r="B278" s="92">
        <v>4</v>
      </c>
      <c r="C278" s="92">
        <v>1</v>
      </c>
      <c r="D278" s="93">
        <v>416</v>
      </c>
      <c r="E278" s="93">
        <v>328</v>
      </c>
      <c r="F278" s="93">
        <v>744</v>
      </c>
    </row>
    <row r="279" spans="1:6" x14ac:dyDescent="0.2">
      <c r="A279" s="95">
        <v>47542</v>
      </c>
      <c r="B279" s="92">
        <v>4</v>
      </c>
      <c r="C279" s="92">
        <v>0</v>
      </c>
      <c r="D279" s="93">
        <v>384</v>
      </c>
      <c r="E279" s="93">
        <v>288</v>
      </c>
      <c r="F279" s="93">
        <v>672</v>
      </c>
    </row>
    <row r="280" spans="1:6" x14ac:dyDescent="0.2">
      <c r="A280" s="95">
        <v>47573</v>
      </c>
      <c r="B280" s="92">
        <v>5</v>
      </c>
      <c r="C280" s="92">
        <v>0</v>
      </c>
      <c r="D280" s="93">
        <v>416</v>
      </c>
      <c r="E280" s="93">
        <v>327</v>
      </c>
      <c r="F280" s="93">
        <v>743</v>
      </c>
    </row>
    <row r="281" spans="1:6" x14ac:dyDescent="0.2">
      <c r="A281" s="95">
        <v>47603</v>
      </c>
      <c r="B281" s="92">
        <v>4</v>
      </c>
      <c r="C281" s="92">
        <v>0</v>
      </c>
      <c r="D281" s="93">
        <v>416</v>
      </c>
      <c r="E281" s="93">
        <v>304</v>
      </c>
      <c r="F281" s="93">
        <v>720</v>
      </c>
    </row>
    <row r="282" spans="1:6" x14ac:dyDescent="0.2">
      <c r="A282" s="95">
        <v>47634</v>
      </c>
      <c r="B282" s="92">
        <v>4</v>
      </c>
      <c r="C282" s="92">
        <v>1</v>
      </c>
      <c r="D282" s="93">
        <v>416</v>
      </c>
      <c r="E282" s="93">
        <v>328</v>
      </c>
      <c r="F282" s="93">
        <v>744</v>
      </c>
    </row>
    <row r="283" spans="1:6" x14ac:dyDescent="0.2">
      <c r="A283" s="95">
        <v>47664</v>
      </c>
      <c r="B283" s="92">
        <v>5</v>
      </c>
      <c r="C283" s="92">
        <v>0</v>
      </c>
      <c r="D283" s="93">
        <v>400</v>
      </c>
      <c r="E283" s="93">
        <v>320</v>
      </c>
      <c r="F283" s="93">
        <v>720</v>
      </c>
    </row>
    <row r="284" spans="1:6" x14ac:dyDescent="0.2">
      <c r="A284" s="95">
        <v>47695</v>
      </c>
      <c r="B284" s="92">
        <v>4</v>
      </c>
      <c r="C284" s="92">
        <v>1</v>
      </c>
      <c r="D284" s="93">
        <v>416</v>
      </c>
      <c r="E284" s="93">
        <v>328</v>
      </c>
      <c r="F284" s="93">
        <v>744</v>
      </c>
    </row>
    <row r="285" spans="1:6" x14ac:dyDescent="0.2">
      <c r="A285" s="95">
        <v>47726</v>
      </c>
      <c r="B285" s="92">
        <v>4</v>
      </c>
      <c r="C285" s="92">
        <v>0</v>
      </c>
      <c r="D285" s="93">
        <v>432</v>
      </c>
      <c r="E285" s="93">
        <v>312</v>
      </c>
      <c r="F285" s="93">
        <v>744</v>
      </c>
    </row>
    <row r="286" spans="1:6" x14ac:dyDescent="0.2">
      <c r="A286" s="95">
        <v>47756</v>
      </c>
      <c r="B286" s="92">
        <v>5</v>
      </c>
      <c r="C286" s="92">
        <v>1</v>
      </c>
      <c r="D286" s="93">
        <v>384</v>
      </c>
      <c r="E286" s="93">
        <v>336</v>
      </c>
      <c r="F286" s="93">
        <v>720</v>
      </c>
    </row>
    <row r="287" spans="1:6" x14ac:dyDescent="0.2">
      <c r="A287" s="95">
        <v>47787</v>
      </c>
      <c r="B287" s="92">
        <v>4</v>
      </c>
      <c r="C287" s="92">
        <v>0</v>
      </c>
      <c r="D287" s="93">
        <v>432</v>
      </c>
      <c r="E287" s="93">
        <v>312</v>
      </c>
      <c r="F287" s="93">
        <v>744</v>
      </c>
    </row>
    <row r="288" spans="1:6" x14ac:dyDescent="0.2">
      <c r="A288" s="95">
        <v>47817</v>
      </c>
      <c r="B288" s="92">
        <v>4</v>
      </c>
      <c r="C288" s="92">
        <v>1</v>
      </c>
      <c r="D288" s="93">
        <v>400</v>
      </c>
      <c r="E288" s="93">
        <v>321</v>
      </c>
      <c r="F288" s="93">
        <v>721</v>
      </c>
    </row>
    <row r="289" spans="1:6" x14ac:dyDescent="0.2">
      <c r="A289" s="95">
        <v>47848</v>
      </c>
      <c r="B289" s="92">
        <v>5</v>
      </c>
      <c r="C289" s="92">
        <v>1</v>
      </c>
      <c r="D289" s="93">
        <v>400</v>
      </c>
      <c r="E289" s="93">
        <v>344</v>
      </c>
      <c r="F289" s="93">
        <v>744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Rolling 12 Month Forecast</vt:lpstr>
      <vt:lpstr>other_data</vt:lpstr>
      <vt:lpstr>'Rolling 12 Month Forecast'!Print_Area</vt:lpstr>
    </vt:vector>
  </TitlesOfParts>
  <Company>Western Area Power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Aslam, Tasnim</dc:creator>
  <cp:lastModifiedBy>Mork, Eric</cp:lastModifiedBy>
  <cp:lastPrinted>2025-03-31T19:10:14Z</cp:lastPrinted>
  <dcterms:created xsi:type="dcterms:W3CDTF">2019-08-26T21:41:41Z</dcterms:created>
  <dcterms:modified xsi:type="dcterms:W3CDTF">2026-08-25T21:32:00Z</dcterms:modified>
</cp:coreProperties>
</file>